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\DOCS\Australia\ATO-TAX\ABN\2012-2013\4th Q\"/>
    </mc:Choice>
  </mc:AlternateContent>
  <bookViews>
    <workbookView xWindow="240" yWindow="120" windowWidth="20115" windowHeight="7995" activeTab="1"/>
  </bookViews>
  <sheets>
    <sheet name="June Qtr 2013 BAS" sheetId="1" r:id="rId1"/>
    <sheet name="2013 Tax Return" sheetId="2" r:id="rId2"/>
    <sheet name="Medical Expenses" sheetId="3" r:id="rId3"/>
  </sheets>
  <calcPr calcId="152511"/>
</workbook>
</file>

<file path=xl/calcChain.xml><?xml version="1.0" encoding="utf-8"?>
<calcChain xmlns="http://schemas.openxmlformats.org/spreadsheetml/2006/main">
  <c r="C70" i="2" l="1"/>
  <c r="C67" i="2"/>
  <c r="C65" i="2"/>
  <c r="C63" i="2"/>
  <c r="C36" i="2"/>
  <c r="C59" i="2"/>
  <c r="C58" i="2"/>
  <c r="C31" i="1"/>
  <c r="C30" i="1"/>
  <c r="C29" i="1"/>
  <c r="C19" i="1"/>
  <c r="B9" i="1"/>
  <c r="B8" i="1"/>
  <c r="B7" i="1"/>
</calcChain>
</file>

<file path=xl/sharedStrings.xml><?xml version="1.0" encoding="utf-8"?>
<sst xmlns="http://schemas.openxmlformats.org/spreadsheetml/2006/main" count="180" uniqueCount="126">
  <si>
    <t>Date</t>
  </si>
  <si>
    <t>Amount</t>
  </si>
  <si>
    <t>Income</t>
  </si>
  <si>
    <t>Payer</t>
  </si>
  <si>
    <t>GST</t>
  </si>
  <si>
    <t>for the period 01/04/2013 to 30/06/2013</t>
  </si>
  <si>
    <t>Expenses</t>
  </si>
  <si>
    <t>Item</t>
  </si>
  <si>
    <t>Reference books and DVDs</t>
  </si>
  <si>
    <t>Software - e.g. MS Office</t>
  </si>
  <si>
    <t>Membership, GP Registration</t>
  </si>
  <si>
    <t>Magazines and Subscription - e.g. newspapaers</t>
  </si>
  <si>
    <t>items</t>
  </si>
  <si>
    <t>Reference books &amp; DVDs</t>
  </si>
  <si>
    <t>Subscription - e.g. newspapers</t>
  </si>
  <si>
    <t>Membership &amp; Registration</t>
  </si>
  <si>
    <t>Union Fees</t>
  </si>
  <si>
    <t>Uniforms &amp; Non Slippery Shoes</t>
  </si>
  <si>
    <t>Mobile Phones</t>
  </si>
  <si>
    <t>Sofware</t>
  </si>
  <si>
    <t>Stationery, Ink Cartridge</t>
  </si>
  <si>
    <t>Donations</t>
  </si>
  <si>
    <t>Professional Indemnity Insurance</t>
  </si>
  <si>
    <t>New Computer</t>
  </si>
  <si>
    <t>Old Computer &amp; Printer</t>
  </si>
  <si>
    <t>Work Desk - New or Old</t>
  </si>
  <si>
    <t>Income Protection Insurance</t>
  </si>
  <si>
    <t>2012/13 Medical Expenses (01/07/2012 to 30/06/2013)</t>
  </si>
  <si>
    <t>Amount paid by Medicare</t>
  </si>
  <si>
    <t>Amount paid out of pocket</t>
  </si>
  <si>
    <t>Travel for seminar, training; Airfare</t>
  </si>
  <si>
    <t>Travel for seminar, training; Public transport</t>
  </si>
  <si>
    <t>Accommodation for seminar, training</t>
  </si>
  <si>
    <t>Food for seminar, training</t>
  </si>
  <si>
    <t>Landline Phone - Home office</t>
  </si>
  <si>
    <t>Internet - Home office</t>
  </si>
  <si>
    <t>Electricity - Home office</t>
  </si>
  <si>
    <t>Gas - Home office</t>
  </si>
  <si>
    <t>Water - Home office</t>
  </si>
  <si>
    <t>Travel - Seminar, Training - airfare</t>
  </si>
  <si>
    <t>Travel - Seminar, Training - public transport</t>
  </si>
  <si>
    <t>Travel - Seminar, Training - accommodation</t>
  </si>
  <si>
    <t>Travel - Seminar, Training - parking &amp; toll</t>
  </si>
  <si>
    <t>Travel - Seminar, Training - food &amp; incidentals</t>
  </si>
  <si>
    <t>Seminar, Conference &amp; Training costs</t>
  </si>
  <si>
    <t>New Printer</t>
  </si>
  <si>
    <t>Amount paid by private health insurance</t>
  </si>
  <si>
    <t>You do not need to supply copies of invoices for below expenses unless I request for it</t>
  </si>
  <si>
    <t>Conference &amp; Seminar</t>
  </si>
  <si>
    <t>Computer, Stationery, Ink Cartridge</t>
  </si>
  <si>
    <t>Super</t>
  </si>
  <si>
    <t>Medical equipment</t>
  </si>
  <si>
    <t>As for the below items, please put in details if the payment dates fall in the period 01/04/2013 and 30/06/2013</t>
  </si>
  <si>
    <t>Foxtel</t>
  </si>
  <si>
    <t>&lt;== This worksheet will be used for the preparation of the June Qtr 2013 BAS</t>
  </si>
  <si>
    <t>Council rate - Home office</t>
  </si>
  <si>
    <t>Especially electricity, gas, water and council rate were most likely paid by credit card or personal bank account</t>
  </si>
  <si>
    <t>You can look into the credit card statement or personal bank account</t>
  </si>
  <si>
    <t>As for the below items, please put in details if the payment dates fall in the period 01/07/2012 and 31/03/2013</t>
  </si>
  <si>
    <t xml:space="preserve">2012/13 Income Tax Return </t>
  </si>
  <si>
    <t>MANTILLA MEDICAL PTY LTD June Qtr 2013 BAS</t>
  </si>
  <si>
    <t>John &amp; Charina</t>
  </si>
  <si>
    <t xml:space="preserve">for John, Charina, MANTILLA MEDICAL PTY LTD &amp; the Family Trust </t>
  </si>
  <si>
    <t>John, if any items were paid outside the bank statement of MANTILLA MEDICAL PTY LTD, please put in the details.</t>
  </si>
  <si>
    <t>Only outside MANTILLA MEDICAL PTY LTD Bank Statement, e.g. credit card, cash or personal bank account transfer.</t>
  </si>
  <si>
    <t>John, if any items were paid outside the bank statement of MANTILLA MEDICAL PTY LTD</t>
  </si>
  <si>
    <t xml:space="preserve">e.g. by credit card or cash, please put in the details </t>
  </si>
  <si>
    <t>You do not need to put in income details. I will put in income details from the bank statement and other documents</t>
  </si>
  <si>
    <t>If any items were paid outside the bank statement, e.g. by credit card or cash, please put in the details.</t>
  </si>
  <si>
    <t>You do not need to supply copies of invoices unless I request for it.</t>
  </si>
  <si>
    <t xml:space="preserve">"Please do not look into the Mantilla Medical Pty Ltd Bank Statement, </t>
  </si>
  <si>
    <t>Solar System - Home office if any</t>
  </si>
  <si>
    <t>Coffee Machine or Vacumm cleaner</t>
  </si>
  <si>
    <t>New or old work lamp</t>
  </si>
  <si>
    <t>for Dr John Mantilla, Mrs Charina Mantilla &amp; the family</t>
  </si>
  <si>
    <t>&lt;== this sheet is to be used to prepare the 2012/13 Income tax Return for John &amp; Charina</t>
  </si>
  <si>
    <t>"You do not need to put in details form the bank statement of MANTILLA MEDICAL Pty Ltd again"</t>
  </si>
  <si>
    <t>"You do not need to put in details from the bank statement of MANTILLA MEDICAL PTY LTD again."</t>
  </si>
  <si>
    <t>; but your personal bank account, credit card statement or cash payment receipt"</t>
  </si>
  <si>
    <t>Old Lounge sofa</t>
  </si>
  <si>
    <t>Surgery</t>
  </si>
  <si>
    <t>4th quarter</t>
  </si>
  <si>
    <t>3534.98 (paid to the surgery)</t>
  </si>
  <si>
    <t>0.7 (included on total amount)</t>
  </si>
  <si>
    <t>PIP-medicare</t>
  </si>
  <si>
    <t>2905.7 (included on total account)</t>
  </si>
  <si>
    <t>no GST received</t>
  </si>
  <si>
    <t>VMO private</t>
  </si>
  <si>
    <t>VMO public</t>
  </si>
  <si>
    <t>yes</t>
  </si>
  <si>
    <t>late check out</t>
  </si>
  <si>
    <t>internet/phone/virgin mobile</t>
  </si>
  <si>
    <t>etol</t>
  </si>
  <si>
    <t>iPhone or iPad including apps/software</t>
  </si>
  <si>
    <t>work out of town overnight meal</t>
  </si>
  <si>
    <t xml:space="preserve"> travel conference/airport/airplane water/meal</t>
  </si>
  <si>
    <t xml:space="preserve">   travel conference airport parking</t>
  </si>
  <si>
    <t>BMW car loan finance total</t>
  </si>
  <si>
    <t>BMW petrol total</t>
  </si>
  <si>
    <t>monthly storage fee (safe n sound)</t>
  </si>
  <si>
    <t>AUDI loan finance</t>
  </si>
  <si>
    <t>AUDI petrol</t>
  </si>
  <si>
    <t>Audi car wash</t>
  </si>
  <si>
    <t xml:space="preserve">  batteries for medical equipments and coffe bean</t>
  </si>
  <si>
    <t xml:space="preserve"> website - mantillamedical.com</t>
  </si>
  <si>
    <t>VEDA ALERT</t>
  </si>
  <si>
    <t xml:space="preserve">  OFFICE WORKS</t>
  </si>
  <si>
    <t>shredder</t>
  </si>
  <si>
    <t>books</t>
  </si>
  <si>
    <t>office works</t>
  </si>
  <si>
    <t>costco</t>
  </si>
  <si>
    <t>TAL - Tower insurance</t>
  </si>
  <si>
    <t>12 months</t>
  </si>
  <si>
    <t>Once credit SOLAR water/electricity finance int free</t>
  </si>
  <si>
    <t>hunter water</t>
  </si>
  <si>
    <t>macquarie council fee</t>
  </si>
  <si>
    <t xml:space="preserve">lounge </t>
  </si>
  <si>
    <t>april to june 2013</t>
  </si>
  <si>
    <t>(((( SEE PDF OF PRIVATE INSURANCE CLAIMS))))</t>
  </si>
  <si>
    <t>jessica school uniform</t>
  </si>
  <si>
    <t>OriginENERGY - electricity</t>
  </si>
  <si>
    <t>Electricity - Home office - see tax return (whole year)</t>
  </si>
  <si>
    <t>Gas - Home office - see tax return (whole year)</t>
  </si>
  <si>
    <t>Water - Home office - see tax return (whole year)</t>
  </si>
  <si>
    <t>Council rate - see tax return (whole year)</t>
  </si>
  <si>
    <t>we did not include in the electricity/gas/council rate to the previous bas statement… attached is the whole year statement (see 2013 tax return 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</si>
</sst>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7" fillId="0" borderId="0" xfId="0" applyFont="1"/>
    <xf numFmtId="14" fontId="0" fillId="0" borderId="0" xfId="0" applyNumberFormat="1"/>
    <xf numFmtId="0" fontId="6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5" fillId="2" borderId="0" xfId="0" applyFont="1" applyFill="1"/>
    <xf numFmtId="0" fontId="2" fillId="0" borderId="0" xfId="0" applyFont="1"/>
    <xf numFmtId="0" fontId="8" fillId="0" borderId="0" xfId="0" applyFont="1" applyAlignment="1">
      <alignment horizontal="left"/>
    </xf>
    <xf numFmtId="43" fontId="0" fillId="0" borderId="0" xfId="1" applyFont="1"/>
    <xf numFmtId="0" fontId="8" fillId="0" borderId="0" xfId="0" applyFont="1"/>
    <xf numFmtId="14" fontId="8" fillId="0" borderId="0" xfId="0" applyNumberFormat="1" applyFont="1"/>
    <xf numFmtId="0" fontId="8" fillId="0" borderId="0" xfId="0" applyFont="1" applyAlignment="1">
      <alignment horizontal="center"/>
    </xf>
    <xf numFmtId="0" fontId="0" fillId="2" borderId="0" xfId="0" applyFill="1"/>
    <xf numFmtId="0" fontId="7" fillId="2" borderId="0" xfId="0" applyFont="1" applyFill="1"/>
    <xf numFmtId="43" fontId="0" fillId="2" borderId="0" xfId="1" applyFont="1" applyFill="1"/>
    <xf numFmtId="0" fontId="4" fillId="0" borderId="0" xfId="0" applyFont="1" applyBorder="1" applyAlignment="1"/>
    <xf numFmtId="0" fontId="11" fillId="0" borderId="0" xfId="0" applyFont="1"/>
    <xf numFmtId="0" fontId="5" fillId="0" borderId="0" xfId="0" applyFont="1"/>
    <xf numFmtId="0" fontId="0" fillId="0" borderId="0" xfId="0" applyFill="1"/>
    <xf numFmtId="43" fontId="0" fillId="0" borderId="0" xfId="1" applyFont="1" applyFill="1"/>
    <xf numFmtId="0" fontId="7" fillId="0" borderId="0" xfId="0" applyFont="1" applyFill="1"/>
    <xf numFmtId="14" fontId="0" fillId="0" borderId="0" xfId="0" applyNumberFormat="1" applyFill="1"/>
    <xf numFmtId="0" fontId="12" fillId="0" borderId="0" xfId="0" applyFont="1" applyFill="1"/>
    <xf numFmtId="16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A31" workbookViewId="0">
      <selection activeCell="A50" sqref="A50"/>
    </sheetView>
  </sheetViews>
  <sheetFormatPr defaultRowHeight="15" x14ac:dyDescent="0.25"/>
  <cols>
    <col min="1" max="1" width="55.7109375" customWidth="1"/>
    <col min="2" max="2" width="10.7109375" bestFit="1" customWidth="1"/>
    <col min="3" max="3" width="27.85546875" customWidth="1"/>
    <col min="4" max="4" width="19.28515625" bestFit="1" customWidth="1"/>
  </cols>
  <sheetData>
    <row r="1" spans="1:7" ht="18.75" x14ac:dyDescent="0.3">
      <c r="A1" s="19" t="s">
        <v>60</v>
      </c>
      <c r="B1" s="11" t="s">
        <v>54</v>
      </c>
      <c r="C1" s="11"/>
    </row>
    <row r="2" spans="1:7" ht="15.75" x14ac:dyDescent="0.25">
      <c r="A2" s="6" t="s">
        <v>5</v>
      </c>
    </row>
    <row r="4" spans="1:7" ht="18.75" x14ac:dyDescent="0.3">
      <c r="A4" s="7" t="s">
        <v>2</v>
      </c>
      <c r="B4" s="2" t="s">
        <v>67</v>
      </c>
      <c r="E4" s="2"/>
      <c r="F4" s="8"/>
    </row>
    <row r="5" spans="1:7" x14ac:dyDescent="0.25">
      <c r="A5" s="1" t="s">
        <v>0</v>
      </c>
      <c r="B5" s="1" t="s">
        <v>1</v>
      </c>
      <c r="C5" s="1" t="s">
        <v>4</v>
      </c>
      <c r="D5" s="1" t="s">
        <v>3</v>
      </c>
      <c r="E5" s="9"/>
      <c r="F5" s="8"/>
    </row>
    <row r="6" spans="1:7" x14ac:dyDescent="0.25">
      <c r="A6" s="12" t="s">
        <v>81</v>
      </c>
      <c r="B6">
        <v>35380.54</v>
      </c>
      <c r="C6" s="10" t="s">
        <v>82</v>
      </c>
      <c r="D6" t="s">
        <v>80</v>
      </c>
      <c r="E6" s="2"/>
    </row>
    <row r="7" spans="1:7" x14ac:dyDescent="0.25">
      <c r="A7" s="12" t="s">
        <v>81</v>
      </c>
      <c r="B7">
        <f>520+7.7+1000+3500</f>
        <v>5027.7</v>
      </c>
      <c r="C7" s="10" t="s">
        <v>83</v>
      </c>
      <c r="D7" t="s">
        <v>84</v>
      </c>
      <c r="E7" s="2"/>
    </row>
    <row r="8" spans="1:7" x14ac:dyDescent="0.25">
      <c r="A8" s="12" t="s">
        <v>81</v>
      </c>
      <c r="B8">
        <f>26331.9+2725.1</f>
        <v>29057</v>
      </c>
      <c r="C8" s="10" t="s">
        <v>85</v>
      </c>
      <c r="D8" t="s">
        <v>88</v>
      </c>
      <c r="E8" s="2"/>
    </row>
    <row r="9" spans="1:7" x14ac:dyDescent="0.25">
      <c r="A9" s="12" t="s">
        <v>81</v>
      </c>
      <c r="B9">
        <f>370.25+93</f>
        <v>463.25</v>
      </c>
      <c r="C9" s="10" t="s">
        <v>86</v>
      </c>
      <c r="D9" t="s">
        <v>87</v>
      </c>
      <c r="E9" s="2"/>
    </row>
    <row r="10" spans="1:7" x14ac:dyDescent="0.25">
      <c r="A10" s="3"/>
      <c r="B10" s="10"/>
      <c r="C10" s="10"/>
      <c r="E10" s="2"/>
    </row>
    <row r="11" spans="1:7" x14ac:dyDescent="0.25">
      <c r="A11" s="3"/>
      <c r="B11" s="10"/>
      <c r="C11" s="10"/>
    </row>
    <row r="13" spans="1:7" ht="18.75" x14ac:dyDescent="0.3">
      <c r="A13" s="7" t="s">
        <v>6</v>
      </c>
      <c r="B13" s="2" t="s">
        <v>47</v>
      </c>
    </row>
    <row r="14" spans="1:7" x14ac:dyDescent="0.25">
      <c r="A14" s="1" t="s">
        <v>7</v>
      </c>
      <c r="B14" s="1" t="s">
        <v>0</v>
      </c>
      <c r="C14" s="1" t="s">
        <v>1</v>
      </c>
      <c r="D14" s="1" t="s">
        <v>4</v>
      </c>
      <c r="E14" s="13" t="s">
        <v>1</v>
      </c>
      <c r="F14" s="13" t="s">
        <v>4</v>
      </c>
    </row>
    <row r="15" spans="1:7" x14ac:dyDescent="0.25">
      <c r="A15" t="s">
        <v>48</v>
      </c>
      <c r="C15" s="10"/>
      <c r="D15" s="10" t="s">
        <v>89</v>
      </c>
      <c r="E15" s="14"/>
      <c r="F15" s="14"/>
      <c r="G15" s="11" t="s">
        <v>65</v>
      </c>
    </row>
    <row r="16" spans="1:7" x14ac:dyDescent="0.25">
      <c r="A16" t="s">
        <v>30</v>
      </c>
      <c r="B16" s="3">
        <v>41403</v>
      </c>
      <c r="C16" s="10">
        <v>432.75</v>
      </c>
      <c r="D16" s="10" t="s">
        <v>89</v>
      </c>
      <c r="E16" s="14"/>
      <c r="F16" s="14"/>
      <c r="G16" s="11" t="s">
        <v>66</v>
      </c>
    </row>
    <row r="17" spans="1:7" x14ac:dyDescent="0.25">
      <c r="A17" t="s">
        <v>31</v>
      </c>
      <c r="B17" s="3">
        <v>41426</v>
      </c>
      <c r="C17" s="10">
        <v>121</v>
      </c>
      <c r="D17" s="10" t="s">
        <v>89</v>
      </c>
      <c r="E17" s="14"/>
      <c r="F17" s="14"/>
      <c r="G17" s="11" t="s">
        <v>76</v>
      </c>
    </row>
    <row r="18" spans="1:7" x14ac:dyDescent="0.25">
      <c r="A18" t="s">
        <v>96</v>
      </c>
      <c r="B18" s="3">
        <v>41431</v>
      </c>
      <c r="C18" s="10">
        <v>67.2</v>
      </c>
      <c r="D18" s="10"/>
      <c r="E18" s="14"/>
      <c r="F18" s="14"/>
      <c r="G18" s="11"/>
    </row>
    <row r="19" spans="1:7" x14ac:dyDescent="0.25">
      <c r="A19" t="s">
        <v>95</v>
      </c>
      <c r="B19" s="3">
        <v>41429</v>
      </c>
      <c r="C19" s="10">
        <f>14.4+21</f>
        <v>35.4</v>
      </c>
      <c r="D19" s="10"/>
      <c r="E19" s="14"/>
      <c r="F19" s="14"/>
      <c r="G19" s="11"/>
    </row>
    <row r="20" spans="1:7" x14ac:dyDescent="0.25">
      <c r="A20" t="s">
        <v>92</v>
      </c>
      <c r="B20" s="3">
        <v>41382</v>
      </c>
      <c r="C20" s="10">
        <v>20</v>
      </c>
      <c r="D20" s="10" t="s">
        <v>89</v>
      </c>
      <c r="E20" s="14"/>
      <c r="F20" s="14"/>
      <c r="G20" s="11"/>
    </row>
    <row r="21" spans="1:7" x14ac:dyDescent="0.25">
      <c r="B21" s="3"/>
      <c r="C21" s="10"/>
      <c r="D21" s="10" t="s">
        <v>89</v>
      </c>
      <c r="E21" s="14"/>
      <c r="F21" s="14"/>
      <c r="G21" s="11"/>
    </row>
    <row r="22" spans="1:7" x14ac:dyDescent="0.25">
      <c r="A22" t="s">
        <v>32</v>
      </c>
      <c r="B22" s="3">
        <v>41404</v>
      </c>
      <c r="C22" s="10">
        <v>439.5</v>
      </c>
      <c r="D22" s="10" t="s">
        <v>89</v>
      </c>
      <c r="E22" s="14"/>
      <c r="F22" s="14"/>
    </row>
    <row r="23" spans="1:7" x14ac:dyDescent="0.25">
      <c r="A23" t="s">
        <v>90</v>
      </c>
      <c r="B23" s="3">
        <v>41430</v>
      </c>
      <c r="C23" s="10">
        <v>50</v>
      </c>
      <c r="D23" s="10" t="s">
        <v>89</v>
      </c>
      <c r="E23" s="14"/>
      <c r="F23" s="14"/>
    </row>
    <row r="24" spans="1:7" x14ac:dyDescent="0.25">
      <c r="A24" t="s">
        <v>33</v>
      </c>
      <c r="B24" s="3">
        <v>41431</v>
      </c>
      <c r="C24" s="10">
        <v>168.5</v>
      </c>
      <c r="D24" s="10" t="s">
        <v>89</v>
      </c>
      <c r="E24" s="15"/>
      <c r="F24" s="14"/>
    </row>
    <row r="25" spans="1:7" x14ac:dyDescent="0.25">
      <c r="A25" t="s">
        <v>10</v>
      </c>
      <c r="B25" s="3">
        <v>41439</v>
      </c>
      <c r="C25" s="10">
        <v>1100</v>
      </c>
      <c r="D25" s="10" t="s">
        <v>89</v>
      </c>
      <c r="E25" s="14"/>
      <c r="F25" s="14"/>
    </row>
    <row r="26" spans="1:7" x14ac:dyDescent="0.25">
      <c r="A26" t="s">
        <v>50</v>
      </c>
      <c r="B26" s="3"/>
      <c r="C26" s="10"/>
      <c r="D26" s="10" t="s">
        <v>89</v>
      </c>
      <c r="E26" s="14"/>
      <c r="F26" s="14"/>
    </row>
    <row r="27" spans="1:7" x14ac:dyDescent="0.25">
      <c r="A27" t="s">
        <v>94</v>
      </c>
      <c r="B27" s="3">
        <v>41424</v>
      </c>
      <c r="C27" s="10">
        <v>18.399999999999999</v>
      </c>
      <c r="D27" s="10" t="s">
        <v>89</v>
      </c>
      <c r="E27" s="20"/>
      <c r="F27" s="20"/>
    </row>
    <row r="28" spans="1:7" x14ac:dyDescent="0.25">
      <c r="B28" s="3"/>
      <c r="C28" s="10"/>
      <c r="D28" s="10"/>
      <c r="E28" s="20"/>
      <c r="F28" s="20"/>
    </row>
    <row r="29" spans="1:7" x14ac:dyDescent="0.25">
      <c r="A29" t="s">
        <v>97</v>
      </c>
      <c r="B29" s="3"/>
      <c r="C29" s="10">
        <f>331*13</f>
        <v>4303</v>
      </c>
      <c r="D29" s="10"/>
      <c r="E29" s="20"/>
      <c r="F29" s="20"/>
    </row>
    <row r="30" spans="1:7" x14ac:dyDescent="0.25">
      <c r="A30" t="s">
        <v>98</v>
      </c>
      <c r="B30" s="3"/>
      <c r="C30" s="10">
        <f>40.53+54.79+31.62+47.52+40.63+55.29+57.74</f>
        <v>328.12</v>
      </c>
      <c r="D30" s="10"/>
      <c r="E30" s="20"/>
      <c r="F30" s="20"/>
    </row>
    <row r="31" spans="1:7" x14ac:dyDescent="0.25">
      <c r="A31" t="s">
        <v>99</v>
      </c>
      <c r="B31" s="3"/>
      <c r="C31" s="10">
        <f>125*3</f>
        <v>375</v>
      </c>
      <c r="D31" s="10"/>
      <c r="E31" s="20"/>
      <c r="F31" s="20"/>
    </row>
    <row r="32" spans="1:7" x14ac:dyDescent="0.25">
      <c r="B32" s="3"/>
      <c r="C32" s="10"/>
      <c r="D32" s="10" t="s">
        <v>89</v>
      </c>
      <c r="E32" s="20"/>
      <c r="F32" s="20"/>
    </row>
    <row r="33" spans="1:7" x14ac:dyDescent="0.25">
      <c r="A33" s="11" t="s">
        <v>52</v>
      </c>
      <c r="B33" s="3"/>
      <c r="C33" s="10"/>
      <c r="D33" s="10" t="s">
        <v>89</v>
      </c>
      <c r="E33" s="20"/>
      <c r="F33" s="20"/>
    </row>
    <row r="34" spans="1:7" x14ac:dyDescent="0.25">
      <c r="A34" s="28" t="s">
        <v>121</v>
      </c>
      <c r="B34" s="3"/>
      <c r="C34" s="10"/>
      <c r="D34" s="10" t="s">
        <v>89</v>
      </c>
      <c r="E34" s="14"/>
      <c r="F34" s="14"/>
      <c r="G34" s="11" t="s">
        <v>68</v>
      </c>
    </row>
    <row r="35" spans="1:7" x14ac:dyDescent="0.25">
      <c r="A35" s="28" t="s">
        <v>122</v>
      </c>
      <c r="B35" s="3"/>
      <c r="C35" s="10"/>
      <c r="D35" s="10" t="s">
        <v>89</v>
      </c>
      <c r="E35" s="14"/>
      <c r="F35" s="14"/>
      <c r="G35" s="11" t="s">
        <v>57</v>
      </c>
    </row>
    <row r="36" spans="1:7" x14ac:dyDescent="0.25">
      <c r="A36" s="28" t="s">
        <v>123</v>
      </c>
      <c r="B36" s="3"/>
      <c r="C36" s="10"/>
      <c r="D36" s="10" t="s">
        <v>89</v>
      </c>
      <c r="E36" s="14"/>
      <c r="F36" s="14"/>
      <c r="G36" s="11" t="s">
        <v>56</v>
      </c>
    </row>
    <row r="37" spans="1:7" x14ac:dyDescent="0.25">
      <c r="A37" s="28" t="s">
        <v>124</v>
      </c>
      <c r="B37" s="3"/>
      <c r="C37" s="10"/>
      <c r="D37" s="10" t="s">
        <v>89</v>
      </c>
      <c r="E37" s="14"/>
      <c r="F37" s="14"/>
      <c r="G37" s="11" t="s">
        <v>76</v>
      </c>
    </row>
    <row r="38" spans="1:7" x14ac:dyDescent="0.25">
      <c r="A38" t="s">
        <v>53</v>
      </c>
      <c r="B38" s="3"/>
      <c r="C38" s="10"/>
      <c r="D38" s="10" t="s">
        <v>89</v>
      </c>
      <c r="E38" s="14"/>
      <c r="F38" s="14"/>
    </row>
    <row r="39" spans="1:7" x14ac:dyDescent="0.25">
      <c r="A39" t="s">
        <v>91</v>
      </c>
      <c r="B39" s="3">
        <v>41366</v>
      </c>
      <c r="C39" s="10">
        <v>71.16</v>
      </c>
      <c r="D39" s="10" t="s">
        <v>89</v>
      </c>
      <c r="E39" s="14"/>
      <c r="F39" s="14"/>
    </row>
    <row r="40" spans="1:7" x14ac:dyDescent="0.25">
      <c r="B40" s="3">
        <v>41366</v>
      </c>
      <c r="C40" s="10">
        <v>41.07</v>
      </c>
      <c r="D40" s="10" t="s">
        <v>89</v>
      </c>
      <c r="E40" s="14"/>
      <c r="F40" s="14"/>
    </row>
    <row r="41" spans="1:7" x14ac:dyDescent="0.25">
      <c r="B41" s="3">
        <v>41369</v>
      </c>
      <c r="C41" s="10">
        <v>68</v>
      </c>
      <c r="D41" s="10" t="s">
        <v>89</v>
      </c>
      <c r="E41" s="14"/>
      <c r="F41" s="14"/>
    </row>
    <row r="42" spans="1:7" x14ac:dyDescent="0.25">
      <c r="B42" s="3">
        <v>41395</v>
      </c>
      <c r="C42" s="10">
        <v>82.77</v>
      </c>
      <c r="D42" s="10" t="s">
        <v>89</v>
      </c>
      <c r="E42" s="14"/>
      <c r="F42" s="14"/>
    </row>
    <row r="43" spans="1:7" x14ac:dyDescent="0.25">
      <c r="B43" s="3">
        <v>41397</v>
      </c>
      <c r="C43" s="10">
        <v>58.47</v>
      </c>
      <c r="D43" s="10" t="s">
        <v>89</v>
      </c>
      <c r="E43" s="14"/>
      <c r="F43" s="14"/>
    </row>
    <row r="44" spans="1:7" x14ac:dyDescent="0.25">
      <c r="B44" s="3">
        <v>41400</v>
      </c>
      <c r="C44" s="10">
        <v>68</v>
      </c>
      <c r="D44" s="10" t="s">
        <v>89</v>
      </c>
      <c r="E44" s="14"/>
      <c r="F44" s="14"/>
    </row>
    <row r="45" spans="1:7" x14ac:dyDescent="0.25">
      <c r="B45" s="3">
        <v>41428</v>
      </c>
      <c r="C45" s="10">
        <v>71.959999999999994</v>
      </c>
      <c r="D45" s="10" t="s">
        <v>89</v>
      </c>
      <c r="E45" s="14"/>
      <c r="F45" s="14"/>
    </row>
    <row r="46" spans="1:7" x14ac:dyDescent="0.25">
      <c r="B46" s="3">
        <v>41428</v>
      </c>
      <c r="C46" s="10">
        <v>95.8</v>
      </c>
      <c r="D46" s="10" t="s">
        <v>89</v>
      </c>
      <c r="E46" s="14"/>
      <c r="F46" s="14"/>
    </row>
    <row r="47" spans="1:7" x14ac:dyDescent="0.25">
      <c r="B47" s="3">
        <v>41430</v>
      </c>
      <c r="C47" s="10">
        <v>68</v>
      </c>
      <c r="D47" s="10" t="s">
        <v>89</v>
      </c>
      <c r="E47" s="14"/>
      <c r="F47" s="14"/>
    </row>
    <row r="48" spans="1:7" x14ac:dyDescent="0.25">
      <c r="A48" t="s">
        <v>9</v>
      </c>
      <c r="D48" s="10" t="s">
        <v>89</v>
      </c>
      <c r="E48" s="16"/>
      <c r="F48" s="14"/>
    </row>
    <row r="49" spans="1:6" x14ac:dyDescent="0.25">
      <c r="A49" t="s">
        <v>11</v>
      </c>
      <c r="D49" s="10" t="s">
        <v>89</v>
      </c>
      <c r="E49" s="16"/>
      <c r="F49" s="14"/>
    </row>
    <row r="50" spans="1:6" x14ac:dyDescent="0.25">
      <c r="A50" t="s">
        <v>8</v>
      </c>
      <c r="D50" s="10" t="s">
        <v>89</v>
      </c>
      <c r="E50" s="16"/>
      <c r="F50" s="14"/>
    </row>
    <row r="51" spans="1:6" x14ac:dyDescent="0.25">
      <c r="A51" t="s">
        <v>49</v>
      </c>
      <c r="D51" s="10" t="s">
        <v>89</v>
      </c>
      <c r="E51" s="16"/>
      <c r="F51" s="14"/>
    </row>
    <row r="52" spans="1:6" x14ac:dyDescent="0.25">
      <c r="A52" t="s">
        <v>51</v>
      </c>
      <c r="D52" s="10" t="s">
        <v>89</v>
      </c>
      <c r="E52" s="16"/>
      <c r="F52" s="14"/>
    </row>
    <row r="53" spans="1:6" x14ac:dyDescent="0.25">
      <c r="A53" s="20" t="s">
        <v>93</v>
      </c>
      <c r="B53" s="23">
        <v>41404</v>
      </c>
      <c r="C53" s="20">
        <v>5.49</v>
      </c>
      <c r="D53" s="21"/>
      <c r="E53" s="16"/>
      <c r="F53" s="14"/>
    </row>
    <row r="54" spans="1:6" x14ac:dyDescent="0.25">
      <c r="A54" s="20"/>
      <c r="B54" s="20"/>
      <c r="C54" s="20"/>
      <c r="D54" s="21"/>
      <c r="E54" s="21"/>
      <c r="F54" s="20"/>
    </row>
    <row r="55" spans="1:6" x14ac:dyDescent="0.25">
      <c r="A55" s="20"/>
      <c r="B55" s="20"/>
      <c r="C55" s="21"/>
      <c r="D55" s="21"/>
      <c r="E55" s="22"/>
      <c r="F55" s="20"/>
    </row>
    <row r="56" spans="1:6" ht="18.75" x14ac:dyDescent="0.3">
      <c r="A56" s="24" t="s">
        <v>125</v>
      </c>
      <c r="B56" s="20"/>
      <c r="C56" s="21"/>
      <c r="D56" s="21"/>
      <c r="E56" s="22"/>
      <c r="F56" s="20"/>
    </row>
    <row r="57" spans="1:6" x14ac:dyDescent="0.25">
      <c r="A57" s="20"/>
      <c r="B57" s="20"/>
      <c r="C57" s="21"/>
      <c r="D57" s="21"/>
      <c r="E57" s="20"/>
      <c r="F57" s="20"/>
    </row>
    <row r="58" spans="1:6" x14ac:dyDescent="0.25">
      <c r="A58" s="20"/>
      <c r="B58" s="20"/>
      <c r="C58" s="21"/>
      <c r="D58" s="21"/>
      <c r="E58" s="20"/>
      <c r="F58" s="20"/>
    </row>
    <row r="59" spans="1:6" x14ac:dyDescent="0.25">
      <c r="A59" s="20"/>
      <c r="B59" s="20"/>
      <c r="C59" s="21"/>
      <c r="D59" s="21"/>
      <c r="E59" s="20"/>
      <c r="F59" s="20"/>
    </row>
    <row r="60" spans="1:6" x14ac:dyDescent="0.25">
      <c r="A60" s="20"/>
      <c r="B60" s="20"/>
      <c r="C60" s="21"/>
      <c r="D60" s="21"/>
      <c r="E60" s="20"/>
      <c r="F60" s="20"/>
    </row>
    <row r="61" spans="1:6" x14ac:dyDescent="0.25">
      <c r="A61" s="20"/>
      <c r="B61" s="20"/>
      <c r="C61" s="21"/>
      <c r="D61" s="21"/>
      <c r="E61" s="20"/>
      <c r="F61" s="20"/>
    </row>
    <row r="62" spans="1:6" x14ac:dyDescent="0.25">
      <c r="C62" s="10"/>
      <c r="D62" s="10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topLeftCell="A37" workbookViewId="0">
      <selection activeCell="A65" sqref="A65:C68"/>
    </sheetView>
  </sheetViews>
  <sheetFormatPr defaultRowHeight="15" x14ac:dyDescent="0.25"/>
  <cols>
    <col min="1" max="1" width="48.85546875" customWidth="1"/>
    <col min="2" max="2" width="25.42578125" customWidth="1"/>
    <col min="3" max="3" width="19.85546875" customWidth="1"/>
  </cols>
  <sheetData>
    <row r="1" spans="1:7" ht="21" x14ac:dyDescent="0.35">
      <c r="A1" s="5" t="s">
        <v>59</v>
      </c>
      <c r="G1" s="11"/>
    </row>
    <row r="2" spans="1:7" ht="15.75" x14ac:dyDescent="0.25">
      <c r="A2" s="6" t="s">
        <v>62</v>
      </c>
    </row>
    <row r="4" spans="1:7" ht="18.75" x14ac:dyDescent="0.3">
      <c r="A4" s="7" t="s">
        <v>2</v>
      </c>
    </row>
    <row r="5" spans="1:7" x14ac:dyDescent="0.25">
      <c r="A5" s="2" t="s">
        <v>67</v>
      </c>
    </row>
    <row r="6" spans="1:7" x14ac:dyDescent="0.25">
      <c r="A6" s="2"/>
    </row>
    <row r="7" spans="1:7" x14ac:dyDescent="0.25">
      <c r="A7" s="2"/>
    </row>
    <row r="8" spans="1:7" x14ac:dyDescent="0.25">
      <c r="A8" s="11" t="s">
        <v>58</v>
      </c>
    </row>
    <row r="9" spans="1:7" x14ac:dyDescent="0.25">
      <c r="A9" s="11" t="s">
        <v>69</v>
      </c>
    </row>
    <row r="10" spans="1:7" ht="19.5" thickBot="1" x14ac:dyDescent="0.35">
      <c r="A10" s="7" t="s">
        <v>6</v>
      </c>
    </row>
    <row r="11" spans="1:7" ht="16.5" thickBot="1" x14ac:dyDescent="0.3">
      <c r="B11" s="26" t="s">
        <v>61</v>
      </c>
      <c r="C11" s="27"/>
      <c r="E11" s="17"/>
      <c r="F11" s="17"/>
    </row>
    <row r="12" spans="1:7" x14ac:dyDescent="0.25">
      <c r="A12" s="4" t="s">
        <v>12</v>
      </c>
      <c r="B12" s="4" t="s">
        <v>0</v>
      </c>
      <c r="C12" s="4" t="s">
        <v>1</v>
      </c>
      <c r="E12" s="4"/>
      <c r="F12" s="4"/>
    </row>
    <row r="13" spans="1:7" x14ac:dyDescent="0.25">
      <c r="A13" t="s">
        <v>36</v>
      </c>
      <c r="E13" s="11" t="s">
        <v>63</v>
      </c>
      <c r="G13" s="11"/>
    </row>
    <row r="14" spans="1:7" x14ac:dyDescent="0.25">
      <c r="A14" t="s">
        <v>38</v>
      </c>
      <c r="E14" s="11" t="s">
        <v>77</v>
      </c>
      <c r="G14" s="11"/>
    </row>
    <row r="15" spans="1:7" x14ac:dyDescent="0.25">
      <c r="A15" t="s">
        <v>37</v>
      </c>
      <c r="E15" s="11" t="s">
        <v>64</v>
      </c>
    </row>
    <row r="16" spans="1:7" x14ac:dyDescent="0.25">
      <c r="A16" t="s">
        <v>55</v>
      </c>
      <c r="E16" s="11" t="s">
        <v>56</v>
      </c>
    </row>
    <row r="17" spans="1:5" x14ac:dyDescent="0.25">
      <c r="A17" t="s">
        <v>71</v>
      </c>
      <c r="E17" s="11"/>
    </row>
    <row r="18" spans="1:5" x14ac:dyDescent="0.25">
      <c r="A18" t="s">
        <v>39</v>
      </c>
    </row>
    <row r="19" spans="1:5" x14ac:dyDescent="0.25">
      <c r="A19" t="s">
        <v>40</v>
      </c>
    </row>
    <row r="20" spans="1:5" ht="21" x14ac:dyDescent="0.35">
      <c r="A20" t="s">
        <v>41</v>
      </c>
      <c r="D20" s="18"/>
      <c r="E20" s="18" t="s">
        <v>70</v>
      </c>
    </row>
    <row r="21" spans="1:5" ht="21" x14ac:dyDescent="0.35">
      <c r="A21" t="s">
        <v>42</v>
      </c>
      <c r="E21" s="18" t="s">
        <v>78</v>
      </c>
    </row>
    <row r="22" spans="1:5" x14ac:dyDescent="0.25">
      <c r="A22" t="s">
        <v>43</v>
      </c>
    </row>
    <row r="23" spans="1:5" x14ac:dyDescent="0.25">
      <c r="A23" t="s">
        <v>44</v>
      </c>
      <c r="B23" s="25">
        <v>41403</v>
      </c>
      <c r="C23">
        <v>620</v>
      </c>
    </row>
    <row r="24" spans="1:5" x14ac:dyDescent="0.25">
      <c r="A24" t="s">
        <v>13</v>
      </c>
      <c r="B24" s="25">
        <v>41383</v>
      </c>
      <c r="C24">
        <v>475</v>
      </c>
    </row>
    <row r="26" spans="1:5" x14ac:dyDescent="0.25">
      <c r="A26" t="s">
        <v>14</v>
      </c>
    </row>
    <row r="27" spans="1:5" x14ac:dyDescent="0.25">
      <c r="A27" t="s">
        <v>15</v>
      </c>
    </row>
    <row r="28" spans="1:5" x14ac:dyDescent="0.25">
      <c r="A28" t="s">
        <v>22</v>
      </c>
    </row>
    <row r="29" spans="1:5" x14ac:dyDescent="0.25">
      <c r="A29" t="s">
        <v>105</v>
      </c>
      <c r="B29" s="3">
        <v>41389</v>
      </c>
      <c r="C29">
        <v>59.95</v>
      </c>
    </row>
    <row r="30" spans="1:5" x14ac:dyDescent="0.25">
      <c r="A30" t="s">
        <v>16</v>
      </c>
    </row>
    <row r="31" spans="1:5" x14ac:dyDescent="0.25">
      <c r="A31" t="s">
        <v>17</v>
      </c>
      <c r="B31" s="25">
        <v>41393</v>
      </c>
      <c r="C31">
        <v>104.96</v>
      </c>
    </row>
    <row r="32" spans="1:5" x14ac:dyDescent="0.25">
      <c r="A32" t="s">
        <v>119</v>
      </c>
      <c r="B32" s="25">
        <v>41242</v>
      </c>
      <c r="C32">
        <v>834.5</v>
      </c>
    </row>
    <row r="33" spans="1:3" x14ac:dyDescent="0.25">
      <c r="A33" t="s">
        <v>106</v>
      </c>
      <c r="B33" s="25">
        <v>41394</v>
      </c>
      <c r="C33">
        <v>29.57</v>
      </c>
    </row>
    <row r="34" spans="1:3" x14ac:dyDescent="0.25">
      <c r="B34" s="25">
        <v>41400</v>
      </c>
      <c r="C34">
        <v>21.82</v>
      </c>
    </row>
    <row r="35" spans="1:3" x14ac:dyDescent="0.25">
      <c r="A35" t="s">
        <v>107</v>
      </c>
      <c r="B35" s="25">
        <v>41401</v>
      </c>
      <c r="C35">
        <v>174.99</v>
      </c>
    </row>
    <row r="36" spans="1:3" x14ac:dyDescent="0.25">
      <c r="A36" t="s">
        <v>108</v>
      </c>
      <c r="B36" s="25">
        <v>41405</v>
      </c>
      <c r="C36">
        <f>355.24+20</f>
        <v>375.24</v>
      </c>
    </row>
    <row r="37" spans="1:3" x14ac:dyDescent="0.25">
      <c r="A37" t="s">
        <v>109</v>
      </c>
      <c r="B37" s="25">
        <v>41423</v>
      </c>
      <c r="C37">
        <v>308.75</v>
      </c>
    </row>
    <row r="38" spans="1:3" x14ac:dyDescent="0.25">
      <c r="B38" s="25">
        <v>41424</v>
      </c>
      <c r="C38">
        <v>169.1</v>
      </c>
    </row>
    <row r="39" spans="1:3" x14ac:dyDescent="0.25">
      <c r="A39" t="s">
        <v>108</v>
      </c>
      <c r="B39" s="25">
        <v>41426</v>
      </c>
      <c r="C39">
        <v>70</v>
      </c>
    </row>
    <row r="40" spans="1:3" x14ac:dyDescent="0.25">
      <c r="A40" t="s">
        <v>110</v>
      </c>
      <c r="B40" s="25">
        <v>41443</v>
      </c>
      <c r="C40">
        <v>334.99</v>
      </c>
    </row>
    <row r="41" spans="1:3" x14ac:dyDescent="0.25">
      <c r="A41" t="s">
        <v>18</v>
      </c>
    </row>
    <row r="42" spans="1:3" x14ac:dyDescent="0.25">
      <c r="A42" t="s">
        <v>34</v>
      </c>
    </row>
    <row r="43" spans="1:3" x14ac:dyDescent="0.25">
      <c r="A43" t="s">
        <v>35</v>
      </c>
    </row>
    <row r="44" spans="1:3" x14ac:dyDescent="0.25">
      <c r="A44" t="s">
        <v>104</v>
      </c>
      <c r="B44" s="3">
        <v>41388</v>
      </c>
      <c r="C44">
        <v>29.84</v>
      </c>
    </row>
    <row r="45" spans="1:3" x14ac:dyDescent="0.25">
      <c r="A45" t="s">
        <v>19</v>
      </c>
    </row>
    <row r="46" spans="1:3" x14ac:dyDescent="0.25">
      <c r="A46" t="s">
        <v>23</v>
      </c>
    </row>
    <row r="47" spans="1:3" x14ac:dyDescent="0.25">
      <c r="A47" t="s">
        <v>45</v>
      </c>
    </row>
    <row r="48" spans="1:3" x14ac:dyDescent="0.25">
      <c r="A48" t="s">
        <v>24</v>
      </c>
    </row>
    <row r="49" spans="1:3" x14ac:dyDescent="0.25">
      <c r="A49" t="s">
        <v>25</v>
      </c>
    </row>
    <row r="50" spans="1:3" x14ac:dyDescent="0.25">
      <c r="A50" t="s">
        <v>79</v>
      </c>
    </row>
    <row r="51" spans="1:3" x14ac:dyDescent="0.25">
      <c r="A51" t="s">
        <v>72</v>
      </c>
    </row>
    <row r="52" spans="1:3" x14ac:dyDescent="0.25">
      <c r="A52" t="s">
        <v>103</v>
      </c>
      <c r="B52" s="3">
        <v>41378</v>
      </c>
      <c r="C52">
        <v>64.97</v>
      </c>
    </row>
    <row r="53" spans="1:3" x14ac:dyDescent="0.25">
      <c r="A53" t="s">
        <v>73</v>
      </c>
    </row>
    <row r="54" spans="1:3" x14ac:dyDescent="0.25">
      <c r="A54" t="s">
        <v>20</v>
      </c>
    </row>
    <row r="55" spans="1:3" x14ac:dyDescent="0.25">
      <c r="A55" t="s">
        <v>21</v>
      </c>
    </row>
    <row r="56" spans="1:3" x14ac:dyDescent="0.25">
      <c r="A56" t="s">
        <v>26</v>
      </c>
    </row>
    <row r="58" spans="1:3" x14ac:dyDescent="0.25">
      <c r="A58" t="s">
        <v>100</v>
      </c>
      <c r="B58" t="s">
        <v>81</v>
      </c>
      <c r="C58">
        <f>13*400.7</f>
        <v>5209.0999999999995</v>
      </c>
    </row>
    <row r="59" spans="1:3" x14ac:dyDescent="0.25">
      <c r="A59" t="s">
        <v>101</v>
      </c>
      <c r="B59" t="s">
        <v>81</v>
      </c>
      <c r="C59">
        <f>61.19+102.47+89.26+71.51+68.73+88.99+52+101.29+100.21+105.54+75.69+77.91+87.27</f>
        <v>1082.0600000000002</v>
      </c>
    </row>
    <row r="60" spans="1:3" x14ac:dyDescent="0.25">
      <c r="A60" t="s">
        <v>102</v>
      </c>
      <c r="B60" s="3" t="s">
        <v>81</v>
      </c>
      <c r="C60">
        <v>110</v>
      </c>
    </row>
    <row r="63" spans="1:3" x14ac:dyDescent="0.25">
      <c r="A63" t="s">
        <v>111</v>
      </c>
      <c r="B63" t="s">
        <v>112</v>
      </c>
      <c r="C63">
        <f>232.04*12</f>
        <v>2784.48</v>
      </c>
    </row>
    <row r="65" spans="1:3" x14ac:dyDescent="0.25">
      <c r="A65" t="s">
        <v>113</v>
      </c>
      <c r="B65" t="s">
        <v>117</v>
      </c>
      <c r="C65">
        <f>364.05+100+364.05+339.47+329.44</f>
        <v>1497.0100000000002</v>
      </c>
    </row>
    <row r="66" spans="1:3" x14ac:dyDescent="0.25">
      <c r="A66" t="s">
        <v>120</v>
      </c>
      <c r="B66" t="s">
        <v>112</v>
      </c>
      <c r="C66">
        <v>6055.65</v>
      </c>
    </row>
    <row r="67" spans="1:3" x14ac:dyDescent="0.25">
      <c r="A67" t="s">
        <v>114</v>
      </c>
      <c r="B67" t="s">
        <v>112</v>
      </c>
      <c r="C67">
        <f>349.89+489.68+651.1</f>
        <v>1490.67</v>
      </c>
    </row>
    <row r="68" spans="1:3" x14ac:dyDescent="0.25">
      <c r="A68" t="s">
        <v>115</v>
      </c>
      <c r="B68" t="s">
        <v>112</v>
      </c>
      <c r="C68">
        <v>1340.91</v>
      </c>
    </row>
    <row r="70" spans="1:3" x14ac:dyDescent="0.25">
      <c r="A70" t="s">
        <v>116</v>
      </c>
      <c r="B70" s="3">
        <v>41136</v>
      </c>
      <c r="C70">
        <f>195+3050</f>
        <v>3245</v>
      </c>
    </row>
  </sheetData>
  <mergeCells count="1">
    <mergeCell ref="B11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19" sqref="B19"/>
    </sheetView>
  </sheetViews>
  <sheetFormatPr defaultRowHeight="15" x14ac:dyDescent="0.25"/>
  <cols>
    <col min="2" max="2" width="38.5703125" bestFit="1" customWidth="1"/>
    <col min="3" max="3" width="24.140625" bestFit="1" customWidth="1"/>
    <col min="4" max="4" width="25" bestFit="1" customWidth="1"/>
  </cols>
  <sheetData>
    <row r="1" spans="1:5" ht="21" x14ac:dyDescent="0.35">
      <c r="A1" s="5" t="s">
        <v>27</v>
      </c>
      <c r="E1" s="11" t="s">
        <v>75</v>
      </c>
    </row>
    <row r="2" spans="1:5" ht="15.75" x14ac:dyDescent="0.25">
      <c r="A2" s="6" t="s">
        <v>74</v>
      </c>
    </row>
    <row r="4" spans="1:5" x14ac:dyDescent="0.25">
      <c r="A4" s="1" t="s">
        <v>0</v>
      </c>
      <c r="B4" s="1" t="s">
        <v>46</v>
      </c>
      <c r="C4" s="1" t="s">
        <v>28</v>
      </c>
      <c r="D4" s="1" t="s">
        <v>29</v>
      </c>
    </row>
    <row r="9" spans="1:5" x14ac:dyDescent="0.25">
      <c r="B9" s="8" t="s">
        <v>118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June Qtr 2013 BAS</vt:lpstr>
      <vt:lpstr>2013 Tax Return</vt:lpstr>
      <vt:lpstr>Medical Expenses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Yang CPA</dc:creator>
  <cp:lastModifiedBy>john mantilla</cp:lastModifiedBy>
  <dcterms:created xsi:type="dcterms:W3CDTF">2013-08-03T22:39:19Z</dcterms:created>
  <dcterms:modified xsi:type="dcterms:W3CDTF">2013-08-13T13:00:44Z</dcterms:modified>
</cp:coreProperties>
</file>