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4675" windowHeight="11535"/>
  </bookViews>
  <sheets>
    <sheet name="summary of income" sheetId="3" r:id="rId1"/>
    <sheet name="COMPANY" sheetId="1" r:id="rId2"/>
    <sheet name="Trust Company" sheetId="2" r:id="rId3"/>
  </sheets>
  <calcPr calcId="145621"/>
</workbook>
</file>

<file path=xl/calcChain.xml><?xml version="1.0" encoding="utf-8"?>
<calcChain xmlns="http://schemas.openxmlformats.org/spreadsheetml/2006/main">
  <c r="D20" i="3" l="1"/>
  <c r="D19" i="3"/>
  <c r="D18" i="3"/>
  <c r="D17" i="3"/>
  <c r="D16" i="3"/>
  <c r="D15" i="3"/>
  <c r="D14" i="3"/>
  <c r="D13" i="3"/>
  <c r="D12" i="3"/>
  <c r="G11" i="3"/>
  <c r="D10" i="3"/>
  <c r="F9" i="3"/>
  <c r="F8" i="3"/>
  <c r="F7" i="3"/>
  <c r="E7" i="3" s="1"/>
</calcChain>
</file>

<file path=xl/sharedStrings.xml><?xml version="1.0" encoding="utf-8"?>
<sst xmlns="http://schemas.openxmlformats.org/spreadsheetml/2006/main" count="338" uniqueCount="153">
  <si>
    <t>Bank statement for Mantilla Medical Pty LTD</t>
  </si>
  <si>
    <t>Direct Credit 128594 WOLLOMBIMEDPRACT DR.MANTILLAS PAY</t>
  </si>
  <si>
    <t>Transfer to CBA A/c NetBank equipment hire</t>
  </si>
  <si>
    <t>To Trust fund fee</t>
  </si>
  <si>
    <t>Transfer to xx1557 NetBank salaries</t>
  </si>
  <si>
    <t>Salaries</t>
  </si>
  <si>
    <t>Transfer from  NetBank funds transfer</t>
  </si>
  <si>
    <t>ONLINE SAVER Transfers</t>
  </si>
  <si>
    <t>COLES EXPRESS 1517 GLENDALE NS AUS Card xx2508 Value Date: 22/06/2012</t>
  </si>
  <si>
    <t>petrol</t>
  </si>
  <si>
    <t>Transfer to CBA A/c NetBank NZ conference</t>
  </si>
  <si>
    <t>CONFERENCE</t>
  </si>
  <si>
    <t>Direct Debit 009347 BMW AUST FINANCE ODDS LOAN # 902093</t>
  </si>
  <si>
    <t>BMW FINANCE</t>
  </si>
  <si>
    <t>Transfer to xx1557 NetBank Doctors Salary</t>
  </si>
  <si>
    <t>Transfer to CBA A/c NetBank AdministrationFees</t>
  </si>
  <si>
    <t>Direct Credit 128594 WMP DR MANTILAS PAY</t>
  </si>
  <si>
    <t>COLES EXPRESS 1747 KOTARA NS AUS Card xx2508 Value Date: 17/06/2012</t>
  </si>
  <si>
    <t>Transfer from  NetBank company payment</t>
  </si>
  <si>
    <t>(Company Payment wrongly deposit to trust company)</t>
  </si>
  <si>
    <t>SAFE N SOUND SELF STOR KOTARA  AUS Card xx2508 Value Date: 15/06/2012</t>
  </si>
  <si>
    <t>Storage use rental</t>
  </si>
  <si>
    <t>COLES EXPRESS 1517 GLENDALE NS AUS Card xx2508 Value Date: 09/06/2012</t>
  </si>
  <si>
    <t>COLES EXPRESS 1517 GLENDALE NS AUS Card xx2508 Value Date: 06/06/2012</t>
  </si>
  <si>
    <t>Direct Debit 068525 Virgin Mobile P32717426</t>
  </si>
  <si>
    <t>Mobile/internet</t>
  </si>
  <si>
    <t>Transfer to other Bank NetBank previous accountnt</t>
  </si>
  <si>
    <t>previous accountant payment</t>
  </si>
  <si>
    <t>Direct Debit 068525 Virgin Mobile P32659424</t>
  </si>
  <si>
    <t>COLES EXPRESS 1517 GLENDALE NS AUS Card xx2508 Value Date: 30/05/2012</t>
  </si>
  <si>
    <t>Direct Credit 128594 WMP Dr Mantilas pay</t>
  </si>
  <si>
    <t>Direct Debit 251350 EXETEL CUST-107258</t>
  </si>
  <si>
    <t>Account Fee</t>
  </si>
  <si>
    <t>COLES CESSNOCK NS AUS Card xx2508 Value Date: 28/05/2012</t>
  </si>
  <si>
    <t>battery for equipment</t>
  </si>
  <si>
    <t>Transfer from  NetBank transfer funds</t>
  </si>
  <si>
    <t>Transfer to xx1557 NetBank TRUST FUND</t>
  </si>
  <si>
    <t>Direct Credit 002221 SIP PIP PYMT 440483 005</t>
  </si>
  <si>
    <t>COLES EXPRESS 1517 GLENDALE NS AUS Card xx2508 Value Date: 21/05/2012</t>
  </si>
  <si>
    <t>AVANT INSURANCE SYDNEY  AUS Card xx2508 Value Date: 15/05/2012</t>
  </si>
  <si>
    <t>Medical Indemnity nsurance</t>
  </si>
  <si>
    <t>AVANT INSURANCE SYDNEY  AUS Card xx2508 Value Date: 14/05/2012</t>
  </si>
  <si>
    <t>Transfer to xx1557 NetBank trust fund jadrian</t>
  </si>
  <si>
    <t>COLES EXPRESS 1517 GLENDALE NS AUS Card xx2508 Value Date: 11/05/2012</t>
  </si>
  <si>
    <t>SAFE N SOUND SELF STOR KOTARA  AUS Card xx2508 Value Date: 15/05/2012</t>
  </si>
  <si>
    <t>ROYAL AUSTRALIAN SOUTH MELBOUR  AUS Card xx2508 Value Date: 15/05/2012</t>
  </si>
  <si>
    <t>College Membership</t>
  </si>
  <si>
    <t>TAX OFFICE PAYMENTS  NetBank BPAY 75556 431520839973360 ATO BAS</t>
  </si>
  <si>
    <t>Transfer to other Bank NetBank trust fund Kevin</t>
  </si>
  <si>
    <t>Transfer to other Bank NetBank trust fund Carla</t>
  </si>
  <si>
    <t>Transfer to other Bank NetBank trust fund popot</t>
  </si>
  <si>
    <t>Transfer to other Bank NetBank trust fund olga</t>
  </si>
  <si>
    <t>Transfer to other Bank NetBank Business Network</t>
  </si>
  <si>
    <t>Trust Fund expenses</t>
  </si>
  <si>
    <t>Transfer to xx1557 NetBank trust fund shoji</t>
  </si>
  <si>
    <t>Transfer to xx1557 NetBank trust fund anchor</t>
  </si>
  <si>
    <t>Transfer to xx1557 NetBank trust fund arvin</t>
  </si>
  <si>
    <t>Transfer to xx1557 NetBank trust fund arnold</t>
  </si>
  <si>
    <t>Transfer to xx1557 NetBank trust fund aniceto</t>
  </si>
  <si>
    <t>Transfer to xx1557 NetBank trust for corazon</t>
  </si>
  <si>
    <t>Transfer to other Bank NetBank Trust fund Charina</t>
  </si>
  <si>
    <t>Transfer to xx1557 NetBank Trust fund John</t>
  </si>
  <si>
    <t>Transfer to xx1557 NetBank trust fund jessica</t>
  </si>
  <si>
    <t>HARVEY NORMAN AV IT SU BENNETTS GREE NS AUS Card xx2508 Value Date: 06/05/2012</t>
  </si>
  <si>
    <t>Transfer to xx1557 NetBank trust fund airbe</t>
  </si>
  <si>
    <t>Transfer to xx1557 NetBank trust fund aira</t>
  </si>
  <si>
    <t>Transfer to xx1557 NetBank trust for Airel</t>
  </si>
  <si>
    <t>Direct Debit 068525 Virgin Mobile P32107093</t>
  </si>
  <si>
    <t>Transfer to xx1557 NetBank trust fund amiel</t>
  </si>
  <si>
    <t>Transfer to xx1557 NetBank trust fund Ethan</t>
  </si>
  <si>
    <t>Transfer to xx1557 NetBank trust fund Aysha</t>
  </si>
  <si>
    <t>COLES EXPRESS 1517 GLENDALE NS AUS Card xx2508 Value Date: 02/05/2012</t>
  </si>
  <si>
    <t>Transfer to other Bank NetBank trust for jadrian</t>
  </si>
  <si>
    <t>Transfer to other Bank NetBank trust for Jessica</t>
  </si>
  <si>
    <t>Direct Debit 068525 Virgin Mobile P32032556</t>
  </si>
  <si>
    <t>Transfer to other Bank NetBank book fracture mx</t>
  </si>
  <si>
    <t>Book for business</t>
  </si>
  <si>
    <t>AUDI CENTRE PARRAMATT PARRAMATTA  AUS Card xx2508 Value Date: 28/04/2012</t>
  </si>
  <si>
    <t>COLES EXPRESS 1517 GLENDALE NS AUS Card xx2508 Value Date: 27/04/2012</t>
  </si>
  <si>
    <t>Transfer to other Bank NetBank Sectretary Salary</t>
  </si>
  <si>
    <t>Transfer to xx1557 NetBank Dr Salary</t>
  </si>
  <si>
    <t>COLES EXPRESS 1517 GLENDALE NS AUS Card xx2508 Value Date: 19/04/2012</t>
  </si>
  <si>
    <t>AVANT INSURANCE SYDNEY  AUS Card xx2508 Value Date: 15/04/2012</t>
  </si>
  <si>
    <t>COLES EXPRESS 1517 GLENDALE NS AUS Card xx2508 Value Date: 13/04/2012</t>
  </si>
  <si>
    <t>SAFE N SOUND SELF STOR KOTARA  AUS Card xx2508 Value Date: 15/04/2012</t>
  </si>
  <si>
    <t>Transfer to other Bank NetBank Novotel accomodati</t>
  </si>
  <si>
    <t>Hotel accomodation</t>
  </si>
  <si>
    <t>HOTEL IBIS NOVOTEL S     OLYMPIC PARK NS</t>
  </si>
  <si>
    <t>Hotel accomodation parking</t>
  </si>
  <si>
    <t>Direct Credit 128594 WMP Dr Mantillas remun</t>
  </si>
  <si>
    <t>KLOSTER BMW NEWCASTLE WES NS AUS Card xx2508 Value Date: 11/04/2012</t>
  </si>
  <si>
    <t>car maintenance</t>
  </si>
  <si>
    <t>OFFICEWORKS 206 NEWCASTLE WST NS AUS Card xx2508 Value Date: 11/04/2012</t>
  </si>
  <si>
    <t>equipment</t>
  </si>
  <si>
    <t>AUST MEDICAL ASSOCIA ST LEONARDS  AUS Card xx2508 Value Date: 10/04/2012</t>
  </si>
  <si>
    <t>AMA membership</t>
  </si>
  <si>
    <t>RTA ETOLL PH 131865 PARRAMATTA  AUS Card xx2508 Value Date: 03/04/2012</t>
  </si>
  <si>
    <t>RTA etoll</t>
  </si>
  <si>
    <t>Transfer to CBA A/c NetBank funds transfer</t>
  </si>
  <si>
    <t>Transfer to other Bank NetBank wrongdeposit maria</t>
  </si>
  <si>
    <t>wrong deposit</t>
  </si>
  <si>
    <t>Direct Credit 037819 MARIA DEMESA TICKETS</t>
  </si>
  <si>
    <t>COLES EXPR  BROADMEADOW  NSW          AU</t>
  </si>
  <si>
    <t>MATHERS FOR SHOES   1802 CHARLESTOWN NSW</t>
  </si>
  <si>
    <t>office supplies/equipment</t>
  </si>
  <si>
    <t>Direct Debit 068525 Virgin Mobile P31473622</t>
  </si>
  <si>
    <t>Business Online Saver for Mantilla Medical Pty Ltd</t>
  </si>
  <si>
    <t>TFN Withholding Tax</t>
  </si>
  <si>
    <t>Credit Interest</t>
  </si>
  <si>
    <t>Transfer to CBA A/c NetBank transfer funds</t>
  </si>
  <si>
    <t>Transfer from  NetBank balance transfer</t>
  </si>
  <si>
    <t>Transfer to CBA A/c NetBank balance transfer</t>
  </si>
  <si>
    <t>Trust Fund expenses / router / networking</t>
  </si>
  <si>
    <t>Trust Fund expenses / coffee maker</t>
  </si>
  <si>
    <t>Transfer from  NetBank equipment hire</t>
  </si>
  <si>
    <t>MY NET FONE AUSTRALIA SURRY HILLS  AUS Card xx4029 Value Date: 28/06/2012</t>
  </si>
  <si>
    <t>Transfer to other Bank NetBank salary secretary</t>
  </si>
  <si>
    <t>Transfer from  NetBank AdministrationFees</t>
  </si>
  <si>
    <t>JB HI FI KOTARA NS AUS Card xx4029 Value Date: 16/06/2012</t>
  </si>
  <si>
    <t>Transfer to CBA A/c NetBank company payment</t>
  </si>
  <si>
    <t>Direct Credit 128594 WMP DR MANTILLAS WAGES</t>
  </si>
  <si>
    <t>Direct Credit 128594 WMP Dr Mantillas wages</t>
  </si>
  <si>
    <t>Trust Company Bank Statements</t>
  </si>
  <si>
    <t>VOIP telephone</t>
  </si>
  <si>
    <t>Laptop</t>
  </si>
  <si>
    <t>wrong deposit for company</t>
  </si>
  <si>
    <t>salary secretary</t>
  </si>
  <si>
    <t>FOURTH QUARTER</t>
  </si>
  <si>
    <t>weeks</t>
  </si>
  <si>
    <t>Date</t>
  </si>
  <si>
    <t>GST 10%</t>
  </si>
  <si>
    <t>take-home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</si>
  <si>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</si>
  <si>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</si>
  <si>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</si>
  <si>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</si>
  <si>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</si>
  <si>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</si>
  <si>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</si>
  <si>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</si>
  <si>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</si>
  <si>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</si>
  <si>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</si>
  <si>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</si>
  <si>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</si>
  <si>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SIP</t>
  </si>
  <si>
    <t>payment</t>
  </si>
  <si>
    <t>Cessnock VMO Hospital Pay</t>
  </si>
  <si>
    <t>PAY received</t>
  </si>
  <si>
    <t>10% GST charged</t>
  </si>
  <si>
    <t>Payment</t>
  </si>
  <si>
    <t>week 14</t>
  </si>
  <si>
    <t>(GST FREE)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</si>
</sst>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rgb="FF006100"/>
      <name val="Calibri"/>
      <family val="2"/>
      <scheme val="minor"/>
    </font>
    <font>
      <sz val="7"/>
      <color rgb="FF9C6500"/>
      <name val="Calibri"/>
      <family val="2"/>
      <scheme val="minor"/>
    </font>
    <font>
      <b/>
      <sz val="7"/>
      <color rgb="FFFA7D00"/>
      <name val="Calibri"/>
      <family val="2"/>
      <scheme val="minor"/>
    </font>
    <font>
      <sz val="7"/>
      <color rgb="FF7030A0"/>
      <name val="Calibri"/>
      <family val="2"/>
      <scheme val="minor"/>
    </font>
    <font>
      <sz val="7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color rgb="FFFF0000"/>
      <name val="Arial"/>
      <family val="2"/>
    </font>
    <font>
      <b/>
      <sz val="6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32" fillId="0" borderId="0"/>
  </cellStyleXfs>
  <cellXfs count="51">
    <xf numFmtId="0" fontId="0" fillId="0" borderId="0" xfId="0"/>
    <xf numFmtId="14" fontId="0" fillId="0" borderId="0" xfId="0" applyNumberFormat="1"/>
    <xf numFmtId="14" fontId="18" fillId="0" borderId="0" xfId="0" applyNumberFormat="1" applyFont="1"/>
    <xf numFmtId="0" fontId="18" fillId="0" borderId="0" xfId="0" applyFont="1"/>
    <xf numFmtId="14" fontId="6" fillId="2" borderId="0" xfId="6" applyNumberFormat="1"/>
    <xf numFmtId="0" fontId="6" fillId="2" borderId="0" xfId="6"/>
    <xf numFmtId="14" fontId="8" fillId="4" borderId="0" xfId="8" applyNumberFormat="1"/>
    <xf numFmtId="0" fontId="8" fillId="4" borderId="0" xfId="8"/>
    <xf numFmtId="14" fontId="14" fillId="33" borderId="0" xfId="0" applyNumberFormat="1" applyFont="1" applyFill="1"/>
    <xf numFmtId="0" fontId="14" fillId="33" borderId="0" xfId="0" applyFont="1" applyFill="1"/>
    <xf numFmtId="14" fontId="11" fillId="6" borderId="4" xfId="11" applyNumberFormat="1"/>
    <xf numFmtId="0" fontId="11" fillId="6" borderId="4" xfId="11"/>
    <xf numFmtId="14" fontId="19" fillId="0" borderId="0" xfId="0" applyNumberFormat="1" applyFont="1"/>
    <xf numFmtId="0" fontId="19" fillId="0" borderId="0" xfId="0" applyFont="1"/>
    <xf numFmtId="0" fontId="20" fillId="0" borderId="0" xfId="0" applyFont="1"/>
    <xf numFmtId="8" fontId="21" fillId="0" borderId="0" xfId="0" applyNumberFormat="1" applyFont="1"/>
    <xf numFmtId="8" fontId="20" fillId="0" borderId="0" xfId="0" applyNumberFormat="1" applyFont="1"/>
    <xf numFmtId="8" fontId="22" fillId="2" borderId="0" xfId="6" applyNumberFormat="1" applyFont="1"/>
    <xf numFmtId="8" fontId="23" fillId="4" borderId="0" xfId="8" applyNumberFormat="1" applyFont="1"/>
    <xf numFmtId="8" fontId="24" fillId="6" borderId="4" xfId="11" applyNumberFormat="1" applyFont="1"/>
    <xf numFmtId="8" fontId="25" fillId="0" borderId="0" xfId="0" applyNumberFormat="1" applyFont="1"/>
    <xf numFmtId="8" fontId="26" fillId="33" borderId="0" xfId="0" applyNumberFormat="1" applyFont="1" applyFill="1"/>
    <xf numFmtId="14" fontId="28" fillId="0" borderId="0" xfId="0" applyNumberFormat="1" applyFont="1"/>
    <xf numFmtId="0" fontId="28" fillId="0" borderId="0" xfId="0" applyFont="1"/>
    <xf numFmtId="14" fontId="29" fillId="0" borderId="0" xfId="0" applyNumberFormat="1" applyFont="1"/>
    <xf numFmtId="0" fontId="29" fillId="0" borderId="0" xfId="0" applyFont="1"/>
    <xf numFmtId="8" fontId="30" fillId="0" borderId="0" xfId="0" applyNumberFormat="1" applyFont="1"/>
    <xf numFmtId="0" fontId="31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33" fillId="34" borderId="0" xfId="43" applyFont="1" applyFill="1" applyAlignment="1">
      <alignment wrapText="1"/>
    </xf>
    <xf numFmtId="14" fontId="33" fillId="0" borderId="0" xfId="43" applyNumberFormat="1" applyFont="1" applyAlignment="1">
      <alignment wrapText="1"/>
    </xf>
    <xf numFmtId="0" fontId="33" fillId="0" borderId="0" xfId="43" applyNumberFormat="1" applyFont="1" applyAlignment="1">
      <alignment horizontal="right" wrapText="1"/>
    </xf>
    <xf numFmtId="9" fontId="33" fillId="0" borderId="0" xfId="42" applyFont="1" applyAlignment="1">
      <alignment wrapText="1"/>
    </xf>
    <xf numFmtId="0" fontId="33" fillId="0" borderId="0" xfId="43" applyFont="1" applyAlignment="1">
      <alignment wrapText="1"/>
    </xf>
    <xf numFmtId="0" fontId="32" fillId="34" borderId="0" xfId="43" applyFill="1" applyAlignment="1">
      <alignment wrapText="1"/>
    </xf>
    <xf numFmtId="14" fontId="32" fillId="0" borderId="0" xfId="43" applyNumberFormat="1" applyAlignment="1">
      <alignment wrapText="1"/>
    </xf>
    <xf numFmtId="164" fontId="32" fillId="0" borderId="0" xfId="43" applyNumberFormat="1" applyAlignment="1">
      <alignment wrapText="1"/>
    </xf>
    <xf numFmtId="164" fontId="32" fillId="35" borderId="0" xfId="43" applyNumberFormat="1" applyFill="1" applyAlignment="1">
      <alignment wrapText="1"/>
    </xf>
    <xf numFmtId="9" fontId="32" fillId="35" borderId="0" xfId="43" applyNumberFormat="1" applyFont="1" applyFill="1" applyAlignment="1">
      <alignment wrapText="1"/>
    </xf>
    <xf numFmtId="164" fontId="8" fillId="4" borderId="0" xfId="8" applyNumberFormat="1" applyAlignment="1">
      <alignment wrapText="1"/>
    </xf>
    <xf numFmtId="164" fontId="32" fillId="0" borderId="0" xfId="43" applyNumberFormat="1" applyFont="1" applyAlignment="1">
      <alignment wrapText="1"/>
    </xf>
    <xf numFmtId="0" fontId="32" fillId="36" borderId="0" xfId="43" applyFill="1" applyAlignment="1">
      <alignment wrapText="1"/>
    </xf>
    <xf numFmtId="0" fontId="32" fillId="0" borderId="0" xfId="43" applyFont="1" applyAlignment="1">
      <alignment wrapText="1"/>
    </xf>
    <xf numFmtId="0" fontId="32" fillId="0" borderId="0" xfId="43" applyAlignment="1">
      <alignment wrapText="1"/>
    </xf>
    <xf numFmtId="14" fontId="32" fillId="0" borderId="0" xfId="43" applyNumberFormat="1" applyFont="1" applyAlignment="1">
      <alignment wrapText="1"/>
    </xf>
    <xf numFmtId="164" fontId="34" fillId="0" borderId="0" xfId="43" applyNumberFormat="1" applyFont="1" applyAlignment="1">
      <alignment wrapText="1"/>
    </xf>
    <xf numFmtId="164" fontId="0" fillId="0" borderId="0" xfId="0" applyNumberFormat="1"/>
    <xf numFmtId="0" fontId="6" fillId="2" borderId="0" xfId="6" applyAlignment="1">
      <alignment wrapText="1"/>
    </xf>
    <xf numFmtId="14" fontId="6" fillId="2" borderId="0" xfId="6" applyNumberFormat="1" applyAlignment="1">
      <alignment wrapText="1"/>
    </xf>
    <xf numFmtId="164" fontId="6" fillId="2" borderId="0" xfId="6" applyNumberFormat="1" applyAlignment="1">
      <alignment wrapText="1"/>
    </xf>
    <xf numFmtId="8" fontId="35" fillId="0" borderId="0" xfId="0" applyNumberFormat="1" applyFo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44"/>
  <sheetViews>
    <sheetView tabSelected="1" workbookViewId="0">
      <selection activeCell="F35" sqref="F35:F43"/>
    </sheetView>
  </sheetViews>
  <sheetFormatPr defaultRowHeight="15" x14ac:dyDescent="0.25"/>
  <cols>
    <col min="2" max="2" width="13.5703125" customWidth="1"/>
    <col min="3" max="3" width="16.85546875" customWidth="1"/>
    <col min="4" max="4" width="15.7109375" customWidth="1"/>
    <col min="5" max="5" width="20" customWidth="1"/>
    <col min="6" max="6" width="19.85546875" customWidth="1"/>
    <col min="7" max="7" width="16" customWidth="1"/>
    <col min="8" max="8" width="24.42578125" customWidth="1"/>
    <col min="10" max="10" width="11.140625" bestFit="1" customWidth="1"/>
  </cols>
  <sheetData>
    <row r="3" spans="2:10" ht="26.25" x14ac:dyDescent="0.25">
      <c r="B3" s="29" t="s">
        <v>127</v>
      </c>
      <c r="C3" s="30"/>
      <c r="D3" s="31"/>
      <c r="E3" s="31"/>
      <c r="F3" s="31"/>
      <c r="G3" s="32"/>
      <c r="H3" s="33"/>
    </row>
    <row r="4" spans="2:10" x14ac:dyDescent="0.25">
      <c r="B4" s="34"/>
      <c r="C4" s="35"/>
      <c r="D4" s="36"/>
      <c r="E4" s="36"/>
      <c r="F4" s="36"/>
      <c r="G4" s="36"/>
      <c r="H4" s="37"/>
      <c r="J4" s="46"/>
    </row>
    <row r="5" spans="2:10" x14ac:dyDescent="0.25">
      <c r="B5" s="34"/>
      <c r="C5" s="35"/>
      <c r="D5" s="36"/>
      <c r="E5" s="36"/>
      <c r="F5" s="36"/>
      <c r="G5" s="36"/>
      <c r="H5" s="38"/>
    </row>
    <row r="6" spans="2:10" x14ac:dyDescent="0.25">
      <c r="B6" s="34" t="s">
        <v>128</v>
      </c>
      <c r="C6" s="35" t="s">
        <v>129</v>
      </c>
      <c r="D6" s="36"/>
      <c r="E6" s="36"/>
      <c r="F6" s="39" t="s">
        <v>130</v>
      </c>
      <c r="G6" s="40" t="s">
        <v>131</v>
      </c>
      <c r="H6" s="38"/>
    </row>
    <row r="7" spans="2:10" x14ac:dyDescent="0.25">
      <c r="B7" s="34" t="s">
        <v>132</v>
      </c>
      <c r="C7" s="35">
        <v>40996</v>
      </c>
      <c r="D7" s="36">
        <v>9685.6299999999992</v>
      </c>
      <c r="E7" s="36">
        <f t="shared" ref="E7" si="0">D7-G7-F7</f>
        <v>2905.6810999999989</v>
      </c>
      <c r="F7" s="36">
        <f t="shared" ref="F7:F9" si="1">(D7*0.3)*(0.1)</f>
        <v>290.56889999999999</v>
      </c>
      <c r="G7" s="45">
        <v>6489.38</v>
      </c>
      <c r="H7" s="37"/>
      <c r="J7" s="46"/>
    </row>
    <row r="8" spans="2:10" x14ac:dyDescent="0.25">
      <c r="B8" s="34" t="s">
        <v>133</v>
      </c>
      <c r="C8" s="35">
        <v>41003</v>
      </c>
      <c r="D8" s="36">
        <v>9818.15</v>
      </c>
      <c r="E8" s="36">
        <v>2925.36</v>
      </c>
      <c r="F8" s="36">
        <f t="shared" si="1"/>
        <v>294.54449999999997</v>
      </c>
      <c r="G8" s="45">
        <v>6600.25</v>
      </c>
      <c r="H8" s="37"/>
    </row>
    <row r="9" spans="2:10" x14ac:dyDescent="0.25">
      <c r="B9" s="34" t="s">
        <v>134</v>
      </c>
      <c r="C9" s="35">
        <v>41010</v>
      </c>
      <c r="D9" s="36">
        <v>5393.15</v>
      </c>
      <c r="E9" s="36">
        <v>1617.94</v>
      </c>
      <c r="F9" s="36">
        <f t="shared" si="1"/>
        <v>161.7945</v>
      </c>
      <c r="G9" s="45">
        <v>3613.42</v>
      </c>
      <c r="H9" s="37"/>
    </row>
    <row r="10" spans="2:10" x14ac:dyDescent="0.25">
      <c r="B10" s="34" t="s">
        <v>135</v>
      </c>
      <c r="C10" s="35">
        <v>41017</v>
      </c>
      <c r="D10" s="36">
        <f>8293.45+178.9</f>
        <v>8472.35</v>
      </c>
      <c r="E10" s="36">
        <v>2532.75</v>
      </c>
      <c r="F10" s="36">
        <v>253.28</v>
      </c>
      <c r="G10" s="45">
        <v>5686.32</v>
      </c>
      <c r="H10" s="37"/>
    </row>
    <row r="11" spans="2:10" x14ac:dyDescent="0.25">
      <c r="B11" s="34" t="s">
        <v>136</v>
      </c>
      <c r="C11" s="35">
        <v>41024</v>
      </c>
      <c r="D11" s="36">
        <v>8235.5499999999993</v>
      </c>
      <c r="E11" s="36">
        <v>2470.65</v>
      </c>
      <c r="F11" s="36">
        <v>247.07</v>
      </c>
      <c r="G11" s="45">
        <f>5517.83+600</f>
        <v>6117.83</v>
      </c>
      <c r="H11" s="37"/>
    </row>
    <row r="12" spans="2:10" x14ac:dyDescent="0.25">
      <c r="B12" s="34" t="s">
        <v>137</v>
      </c>
      <c r="C12" s="35">
        <v>41031</v>
      </c>
      <c r="D12" s="36">
        <f>7280.53+223</f>
        <v>7503.53</v>
      </c>
      <c r="E12" s="36">
        <v>2239.9</v>
      </c>
      <c r="F12" s="36">
        <v>223.99</v>
      </c>
      <c r="G12" s="45">
        <v>5039.6400000000003</v>
      </c>
      <c r="H12" s="37"/>
    </row>
    <row r="13" spans="2:10" x14ac:dyDescent="0.25">
      <c r="B13" s="34" t="s">
        <v>138</v>
      </c>
      <c r="C13" s="35">
        <v>41038</v>
      </c>
      <c r="D13" s="36">
        <f>11938.05+524.7</f>
        <v>12462.75</v>
      </c>
      <c r="E13" s="36">
        <v>3712.58</v>
      </c>
      <c r="F13" s="36">
        <v>371.26</v>
      </c>
      <c r="G13" s="45">
        <v>8378.91</v>
      </c>
      <c r="H13" s="37"/>
    </row>
    <row r="14" spans="2:10" x14ac:dyDescent="0.25">
      <c r="B14" s="34" t="s">
        <v>139</v>
      </c>
      <c r="C14" s="35">
        <v>41045</v>
      </c>
      <c r="D14" s="36">
        <f>8555.45+256.75</f>
        <v>8812.2000000000007</v>
      </c>
      <c r="E14" s="36">
        <v>2630.81</v>
      </c>
      <c r="F14" s="36">
        <v>263.08</v>
      </c>
      <c r="G14" s="45">
        <v>5918.31</v>
      </c>
      <c r="H14" s="37"/>
    </row>
    <row r="15" spans="2:10" x14ac:dyDescent="0.25">
      <c r="B15" s="34" t="s">
        <v>140</v>
      </c>
      <c r="C15" s="35">
        <v>41052</v>
      </c>
      <c r="D15" s="36">
        <f>11770.21+178.5</f>
        <v>11948.71</v>
      </c>
      <c r="E15" s="36">
        <v>3575.68</v>
      </c>
      <c r="F15" s="36">
        <v>357.57</v>
      </c>
      <c r="G15" s="45">
        <v>8015.46</v>
      </c>
      <c r="H15" s="37"/>
    </row>
    <row r="16" spans="2:10" x14ac:dyDescent="0.25">
      <c r="B16" s="34" t="s">
        <v>141</v>
      </c>
      <c r="C16" s="35">
        <v>41059</v>
      </c>
      <c r="D16" s="36">
        <f>11968.73+167.3</f>
        <v>12136.029999999999</v>
      </c>
      <c r="E16" s="36">
        <v>3632.44</v>
      </c>
      <c r="F16" s="36">
        <v>363.24</v>
      </c>
      <c r="G16" s="45">
        <v>8140.35</v>
      </c>
      <c r="H16" s="37"/>
    </row>
    <row r="17" spans="2:8" x14ac:dyDescent="0.25">
      <c r="B17" s="34" t="s">
        <v>142</v>
      </c>
      <c r="C17" s="35">
        <v>41066</v>
      </c>
      <c r="D17" s="36">
        <f>7625.75+133.9</f>
        <v>7759.65</v>
      </c>
      <c r="E17" s="36">
        <v>2321.19</v>
      </c>
      <c r="F17" s="36">
        <v>232.12</v>
      </c>
      <c r="G17" s="45">
        <v>5206.34</v>
      </c>
      <c r="H17" s="37"/>
    </row>
    <row r="18" spans="2:8" x14ac:dyDescent="0.25">
      <c r="B18" s="34" t="s">
        <v>143</v>
      </c>
      <c r="C18" s="35">
        <v>41073</v>
      </c>
      <c r="D18" s="36">
        <f>9705.75+379.25</f>
        <v>10085</v>
      </c>
      <c r="E18" s="36">
        <v>3006.53</v>
      </c>
      <c r="F18" s="36">
        <v>300.64999999999998</v>
      </c>
      <c r="G18" s="45">
        <v>6777.82</v>
      </c>
      <c r="H18" s="37"/>
    </row>
    <row r="19" spans="2:8" x14ac:dyDescent="0.25">
      <c r="B19" s="34" t="s">
        <v>144</v>
      </c>
      <c r="C19" s="35">
        <v>41080</v>
      </c>
      <c r="D19" s="36">
        <f>8349.41+268.35</f>
        <v>8617.76</v>
      </c>
      <c r="E19" s="36">
        <v>2571.9</v>
      </c>
      <c r="F19" s="36">
        <v>257.19</v>
      </c>
      <c r="G19" s="45">
        <v>7363.67</v>
      </c>
      <c r="H19" s="37"/>
    </row>
    <row r="20" spans="2:8" x14ac:dyDescent="0.25">
      <c r="B20" s="34" t="s">
        <v>151</v>
      </c>
      <c r="C20" s="35">
        <v>41087</v>
      </c>
      <c r="D20" s="36">
        <f>8727.2+557.3</f>
        <v>9284.5</v>
      </c>
      <c r="E20" s="36">
        <v>2757.47</v>
      </c>
      <c r="F20" s="36">
        <v>275.75</v>
      </c>
      <c r="G20" s="45">
        <v>6251.28</v>
      </c>
      <c r="H20" s="37"/>
    </row>
    <row r="21" spans="2:8" x14ac:dyDescent="0.25">
      <c r="B21" s="34"/>
      <c r="C21" s="35"/>
      <c r="D21" s="36"/>
      <c r="E21" s="36"/>
      <c r="F21" s="36"/>
      <c r="G21" s="45"/>
      <c r="H21" s="37"/>
    </row>
    <row r="22" spans="2:8" x14ac:dyDescent="0.25">
      <c r="B22" s="47"/>
      <c r="C22" s="48"/>
      <c r="D22" s="49"/>
      <c r="E22" s="49"/>
      <c r="F22" s="49"/>
      <c r="G22" s="49"/>
      <c r="H22" s="37"/>
    </row>
    <row r="23" spans="2:8" x14ac:dyDescent="0.25">
      <c r="B23" s="34" t="s">
        <v>145</v>
      </c>
      <c r="C23" s="35">
        <v>41054</v>
      </c>
      <c r="D23" s="36">
        <v>40</v>
      </c>
      <c r="E23" s="36"/>
      <c r="F23" s="36"/>
      <c r="G23" s="45">
        <v>40</v>
      </c>
      <c r="H23" s="37"/>
    </row>
    <row r="24" spans="2:8" x14ac:dyDescent="0.25">
      <c r="B24" s="34" t="s">
        <v>146</v>
      </c>
      <c r="C24" s="35"/>
      <c r="D24" s="36"/>
      <c r="E24" s="36"/>
      <c r="F24" s="36"/>
      <c r="G24" s="36"/>
      <c r="H24" s="37"/>
    </row>
    <row r="25" spans="2:8" x14ac:dyDescent="0.25">
      <c r="B25" s="34" t="s">
        <v>152</v>
      </c>
      <c r="C25" s="35"/>
      <c r="D25" s="36"/>
      <c r="E25" s="36"/>
      <c r="F25" s="36"/>
      <c r="G25" s="36"/>
      <c r="H25" s="37"/>
    </row>
    <row r="26" spans="2:8" x14ac:dyDescent="0.25">
      <c r="B26" s="34"/>
      <c r="C26" s="35"/>
      <c r="D26" s="36"/>
      <c r="E26" s="36"/>
      <c r="F26" s="36"/>
      <c r="G26" s="36"/>
      <c r="H26" s="37"/>
    </row>
    <row r="27" spans="2:8" x14ac:dyDescent="0.25">
      <c r="B27" s="34"/>
      <c r="C27" s="35"/>
      <c r="D27" s="36"/>
      <c r="E27" s="36"/>
      <c r="F27" s="36"/>
      <c r="G27" s="36"/>
      <c r="H27" s="37"/>
    </row>
    <row r="28" spans="2:8" x14ac:dyDescent="0.25">
      <c r="B28" s="34"/>
      <c r="C28" s="35"/>
      <c r="D28" s="36"/>
      <c r="E28" s="36"/>
      <c r="F28" s="36"/>
      <c r="G28" s="36"/>
      <c r="H28" s="37"/>
    </row>
    <row r="29" spans="2:8" x14ac:dyDescent="0.25">
      <c r="B29" s="34"/>
      <c r="C29" s="35"/>
      <c r="D29" s="36"/>
      <c r="E29" s="36"/>
      <c r="F29" s="36"/>
      <c r="G29" s="36"/>
      <c r="H29" s="37"/>
    </row>
    <row r="30" spans="2:8" x14ac:dyDescent="0.25">
      <c r="B30" s="34"/>
      <c r="C30" s="35"/>
      <c r="D30" s="36"/>
      <c r="E30" s="36"/>
      <c r="F30" s="36"/>
      <c r="G30" s="36"/>
      <c r="H30" s="37"/>
    </row>
    <row r="31" spans="2:8" x14ac:dyDescent="0.25">
      <c r="B31" s="41"/>
      <c r="C31" s="41"/>
      <c r="D31" s="41"/>
      <c r="E31" s="41"/>
      <c r="F31" s="41"/>
      <c r="G31" s="41"/>
      <c r="H31" s="41"/>
    </row>
    <row r="32" spans="2:8" ht="39" x14ac:dyDescent="0.25">
      <c r="B32" s="42" t="s">
        <v>147</v>
      </c>
      <c r="C32" s="35"/>
      <c r="D32" s="36"/>
      <c r="E32" s="36"/>
      <c r="F32" s="36"/>
      <c r="G32" s="36"/>
      <c r="H32" s="36"/>
    </row>
    <row r="33" spans="2:8" x14ac:dyDescent="0.25">
      <c r="B33" s="43"/>
      <c r="C33" s="35"/>
      <c r="D33" s="36"/>
      <c r="E33" s="36"/>
      <c r="F33" s="36"/>
      <c r="G33" s="36"/>
      <c r="H33" s="36"/>
    </row>
    <row r="34" spans="2:8" ht="26.25" x14ac:dyDescent="0.25">
      <c r="B34" s="43"/>
      <c r="C34" s="44" t="s">
        <v>129</v>
      </c>
      <c r="D34" s="40" t="s">
        <v>148</v>
      </c>
      <c r="E34" s="40" t="s">
        <v>149</v>
      </c>
      <c r="F34" s="36" t="s">
        <v>150</v>
      </c>
      <c r="G34" s="36"/>
      <c r="H34" s="36"/>
    </row>
    <row r="35" spans="2:8" x14ac:dyDescent="0.25">
      <c r="B35" s="43"/>
      <c r="C35" s="35"/>
      <c r="D35" s="36"/>
      <c r="E35" s="36"/>
      <c r="F35" s="36"/>
      <c r="G35" s="36"/>
      <c r="H35" s="36"/>
    </row>
    <row r="36" spans="2:8" x14ac:dyDescent="0.25">
      <c r="B36" s="43"/>
      <c r="C36" s="35"/>
      <c r="D36" s="36"/>
      <c r="E36" s="36"/>
      <c r="F36" s="36"/>
      <c r="G36" s="36"/>
      <c r="H36" s="36"/>
    </row>
    <row r="37" spans="2:8" x14ac:dyDescent="0.25">
      <c r="B37" s="43"/>
      <c r="C37" s="35"/>
      <c r="D37" s="36"/>
      <c r="E37" s="36"/>
      <c r="F37" s="36"/>
      <c r="G37" s="36"/>
      <c r="H37" s="36"/>
    </row>
    <row r="38" spans="2:8" x14ac:dyDescent="0.25">
      <c r="B38" s="43"/>
      <c r="C38" s="35"/>
      <c r="D38" s="36"/>
      <c r="E38" s="36"/>
      <c r="F38" s="36"/>
      <c r="G38" s="36"/>
      <c r="H38" s="36"/>
    </row>
    <row r="39" spans="2:8" x14ac:dyDescent="0.25">
      <c r="B39" s="43"/>
      <c r="C39" s="35"/>
      <c r="D39" s="36"/>
      <c r="E39" s="36"/>
      <c r="F39" s="36"/>
      <c r="G39" s="36"/>
      <c r="H39" s="36"/>
    </row>
    <row r="40" spans="2:8" x14ac:dyDescent="0.25">
      <c r="B40" s="43"/>
      <c r="C40" s="35"/>
      <c r="D40" s="36"/>
      <c r="E40" s="36"/>
      <c r="F40" s="36"/>
      <c r="G40" s="36"/>
      <c r="H40" s="36"/>
    </row>
    <row r="41" spans="2:8" x14ac:dyDescent="0.25">
      <c r="B41" s="43"/>
      <c r="C41" s="35"/>
      <c r="D41" s="36"/>
      <c r="E41" s="36"/>
      <c r="F41" s="36"/>
      <c r="G41" s="36"/>
      <c r="H41" s="36"/>
    </row>
    <row r="42" spans="2:8" x14ac:dyDescent="0.25">
      <c r="B42" s="43"/>
      <c r="C42" s="35"/>
      <c r="D42" s="36"/>
      <c r="E42" s="36"/>
      <c r="F42" s="36"/>
      <c r="G42" s="36"/>
      <c r="H42" s="36"/>
    </row>
    <row r="43" spans="2:8" x14ac:dyDescent="0.25">
      <c r="B43" s="43"/>
      <c r="C43" s="35"/>
      <c r="D43" s="36"/>
      <c r="E43" s="36"/>
      <c r="F43" s="36"/>
      <c r="G43" s="36"/>
      <c r="H43" s="36"/>
    </row>
    <row r="44" spans="2:8" x14ac:dyDescent="0.25">
      <c r="B44" s="43"/>
      <c r="C44" s="43"/>
      <c r="D44" s="43"/>
      <c r="E44" s="43"/>
      <c r="F44" s="43"/>
      <c r="G44" s="43"/>
      <c r="H44" s="4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6"/>
  <sheetViews>
    <sheetView zoomScaleNormal="100" workbookViewId="0">
      <selection activeCell="D122" sqref="D122"/>
    </sheetView>
  </sheetViews>
  <sheetFormatPr defaultRowHeight="15" x14ac:dyDescent="0.25"/>
  <cols>
    <col min="1" max="1" width="21.28515625" customWidth="1"/>
    <col min="2" max="2" width="20.28515625" customWidth="1"/>
    <col min="3" max="3" width="80.85546875" customWidth="1"/>
    <col min="4" max="4" width="12.140625" style="14" customWidth="1"/>
    <col min="6" max="6" width="48.7109375" customWidth="1"/>
  </cols>
  <sheetData>
    <row r="1" spans="1:6" ht="13.5" customHeight="1" x14ac:dyDescent="0.25">
      <c r="A1" s="27" t="s">
        <v>0</v>
      </c>
      <c r="B1" s="27"/>
      <c r="C1" s="27"/>
      <c r="D1" s="27"/>
      <c r="E1" s="27"/>
      <c r="F1" s="27"/>
    </row>
    <row r="2" spans="1:6" ht="67.5" customHeight="1" x14ac:dyDescent="0.25">
      <c r="A2" s="27"/>
      <c r="B2" s="27"/>
      <c r="C2" s="27"/>
      <c r="D2" s="27"/>
      <c r="E2" s="27"/>
      <c r="F2" s="27"/>
    </row>
    <row r="3" spans="1:6" s="3" customFormat="1" ht="18.75" x14ac:dyDescent="0.3">
      <c r="A3" s="2">
        <v>41089</v>
      </c>
      <c r="B3" s="3">
        <v>6251.28</v>
      </c>
      <c r="C3" s="3" t="s">
        <v>1</v>
      </c>
      <c r="D3" s="15">
        <v>10518.45</v>
      </c>
    </row>
    <row r="4" spans="1:6" x14ac:dyDescent="0.25">
      <c r="A4" s="1">
        <v>41089</v>
      </c>
      <c r="B4">
        <v>-250</v>
      </c>
      <c r="C4" t="s">
        <v>2</v>
      </c>
      <c r="D4" s="16">
        <v>4267.17</v>
      </c>
      <c r="F4" t="s">
        <v>3</v>
      </c>
    </row>
    <row r="5" spans="1:6" x14ac:dyDescent="0.25">
      <c r="A5" s="4">
        <v>41087</v>
      </c>
      <c r="B5" s="5">
        <v>-25000</v>
      </c>
      <c r="C5" s="5" t="s">
        <v>4</v>
      </c>
      <c r="D5" s="17">
        <v>4517.17</v>
      </c>
      <c r="E5" s="5"/>
      <c r="F5" s="5" t="s">
        <v>5</v>
      </c>
    </row>
    <row r="6" spans="1:6" x14ac:dyDescent="0.25">
      <c r="A6" s="24">
        <v>41087</v>
      </c>
      <c r="B6" s="25">
        <v>50</v>
      </c>
      <c r="C6" s="25" t="s">
        <v>6</v>
      </c>
      <c r="D6" s="26">
        <v>29517.17</v>
      </c>
      <c r="E6" s="25"/>
      <c r="F6" s="25" t="s">
        <v>7</v>
      </c>
    </row>
    <row r="7" spans="1:6" x14ac:dyDescent="0.25">
      <c r="A7" s="24">
        <v>41087</v>
      </c>
      <c r="B7" s="25">
        <v>10000</v>
      </c>
      <c r="C7" s="25" t="s">
        <v>6</v>
      </c>
      <c r="D7" s="26">
        <v>29467.17</v>
      </c>
      <c r="E7" s="25"/>
      <c r="F7" s="25" t="s">
        <v>7</v>
      </c>
    </row>
    <row r="8" spans="1:6" x14ac:dyDescent="0.25">
      <c r="A8" s="6">
        <v>41087</v>
      </c>
      <c r="B8" s="7">
        <v>-55.3</v>
      </c>
      <c r="C8" s="7" t="s">
        <v>8</v>
      </c>
      <c r="D8" s="18">
        <v>19467.169999999998</v>
      </c>
      <c r="E8" s="7"/>
      <c r="F8" s="7" t="s">
        <v>9</v>
      </c>
    </row>
    <row r="9" spans="1:6" x14ac:dyDescent="0.25">
      <c r="A9" s="1">
        <v>41086</v>
      </c>
      <c r="B9">
        <v>-1705</v>
      </c>
      <c r="C9" t="s">
        <v>10</v>
      </c>
      <c r="D9" s="16">
        <v>19522.47</v>
      </c>
      <c r="F9" t="s">
        <v>11</v>
      </c>
    </row>
    <row r="10" spans="1:6" x14ac:dyDescent="0.25">
      <c r="A10" s="10">
        <v>41085</v>
      </c>
      <c r="B10" s="11">
        <v>-331</v>
      </c>
      <c r="C10" s="11" t="s">
        <v>12</v>
      </c>
      <c r="D10" s="19">
        <v>21227.47</v>
      </c>
      <c r="E10" s="11"/>
      <c r="F10" s="11" t="s">
        <v>13</v>
      </c>
    </row>
    <row r="11" spans="1:6" x14ac:dyDescent="0.25">
      <c r="A11" s="4">
        <v>41085</v>
      </c>
      <c r="B11" s="5">
        <v>-2500</v>
      </c>
      <c r="C11" s="5" t="s">
        <v>14</v>
      </c>
      <c r="D11" s="17">
        <v>21558.47</v>
      </c>
      <c r="E11" s="5"/>
      <c r="F11" s="5" t="s">
        <v>5</v>
      </c>
    </row>
    <row r="12" spans="1:6" x14ac:dyDescent="0.25">
      <c r="A12" s="1">
        <v>41085</v>
      </c>
      <c r="B12">
        <v>-1500</v>
      </c>
      <c r="C12" t="s">
        <v>15</v>
      </c>
      <c r="D12" s="16">
        <v>24058.47</v>
      </c>
      <c r="F12" t="s">
        <v>3</v>
      </c>
    </row>
    <row r="13" spans="1:6" s="3" customFormat="1" ht="18.75" x14ac:dyDescent="0.3">
      <c r="A13" s="2">
        <v>41082</v>
      </c>
      <c r="B13" s="3">
        <v>7363.67</v>
      </c>
      <c r="C13" s="3" t="s">
        <v>16</v>
      </c>
      <c r="D13" s="15">
        <v>25558.47</v>
      </c>
    </row>
    <row r="14" spans="1:6" x14ac:dyDescent="0.25">
      <c r="A14" s="6">
        <v>41080</v>
      </c>
      <c r="B14" s="7">
        <v>-81.73</v>
      </c>
      <c r="C14" s="7" t="s">
        <v>17</v>
      </c>
      <c r="D14" s="18">
        <v>18194.8</v>
      </c>
      <c r="E14" s="7"/>
      <c r="F14" s="7" t="s">
        <v>9</v>
      </c>
    </row>
    <row r="15" spans="1:6" x14ac:dyDescent="0.25">
      <c r="A15" s="10">
        <v>41078</v>
      </c>
      <c r="B15" s="11">
        <v>-331</v>
      </c>
      <c r="C15" s="11" t="s">
        <v>12</v>
      </c>
      <c r="D15" s="19">
        <v>18276.53</v>
      </c>
      <c r="E15" s="11"/>
      <c r="F15" s="11" t="s">
        <v>13</v>
      </c>
    </row>
    <row r="16" spans="1:6" x14ac:dyDescent="0.25">
      <c r="A16" s="4">
        <v>41078</v>
      </c>
      <c r="B16" s="5">
        <v>-2500</v>
      </c>
      <c r="C16" s="5" t="s">
        <v>14</v>
      </c>
      <c r="D16" s="17">
        <v>18607.53</v>
      </c>
      <c r="E16" s="5"/>
      <c r="F16" s="5" t="s">
        <v>5</v>
      </c>
    </row>
    <row r="17" spans="1:6" x14ac:dyDescent="0.25">
      <c r="A17" s="1">
        <v>41078</v>
      </c>
      <c r="B17">
        <v>-1500</v>
      </c>
      <c r="C17" t="s">
        <v>15</v>
      </c>
      <c r="D17" s="16">
        <v>21107.53</v>
      </c>
      <c r="F17" t="s">
        <v>3</v>
      </c>
    </row>
    <row r="18" spans="1:6" s="3" customFormat="1" ht="18.75" x14ac:dyDescent="0.3">
      <c r="A18" s="2">
        <v>41076</v>
      </c>
      <c r="B18" s="3">
        <v>6777.82</v>
      </c>
      <c r="C18" s="3" t="s">
        <v>18</v>
      </c>
      <c r="D18" s="15">
        <v>22607.53</v>
      </c>
      <c r="F18" s="3" t="s">
        <v>19</v>
      </c>
    </row>
    <row r="19" spans="1:6" x14ac:dyDescent="0.25">
      <c r="A19" s="1">
        <v>41076</v>
      </c>
      <c r="B19">
        <v>-115</v>
      </c>
      <c r="C19" t="s">
        <v>20</v>
      </c>
      <c r="D19" s="16">
        <v>15829.71</v>
      </c>
      <c r="F19" t="s">
        <v>21</v>
      </c>
    </row>
    <row r="20" spans="1:6" x14ac:dyDescent="0.25">
      <c r="A20" s="1">
        <v>41075</v>
      </c>
      <c r="B20">
        <v>-200</v>
      </c>
      <c r="C20" t="s">
        <v>2</v>
      </c>
      <c r="D20" s="16">
        <v>15944.71</v>
      </c>
      <c r="F20" t="s">
        <v>3</v>
      </c>
    </row>
    <row r="21" spans="1:6" x14ac:dyDescent="0.25">
      <c r="A21" s="6">
        <v>41073</v>
      </c>
      <c r="B21" s="7">
        <v>-23.22</v>
      </c>
      <c r="C21" s="7" t="s">
        <v>22</v>
      </c>
      <c r="D21" s="18">
        <v>16144.71</v>
      </c>
      <c r="E21" s="7"/>
      <c r="F21" s="7" t="s">
        <v>9</v>
      </c>
    </row>
    <row r="22" spans="1:6" x14ac:dyDescent="0.25">
      <c r="A22" s="10">
        <v>41072</v>
      </c>
      <c r="B22" s="11">
        <v>-331</v>
      </c>
      <c r="C22" s="11" t="s">
        <v>12</v>
      </c>
      <c r="D22" s="19">
        <v>16167.93</v>
      </c>
      <c r="E22" s="11"/>
      <c r="F22" s="11" t="s">
        <v>13</v>
      </c>
    </row>
    <row r="23" spans="1:6" x14ac:dyDescent="0.25">
      <c r="A23" s="4">
        <v>41071</v>
      </c>
      <c r="B23" s="5">
        <v>-2250</v>
      </c>
      <c r="C23" s="5" t="s">
        <v>14</v>
      </c>
      <c r="D23" s="17">
        <v>16498.93</v>
      </c>
      <c r="E23" s="5"/>
      <c r="F23" s="5" t="s">
        <v>5</v>
      </c>
    </row>
    <row r="24" spans="1:6" x14ac:dyDescent="0.25">
      <c r="A24" s="1">
        <v>41071</v>
      </c>
      <c r="B24">
        <v>-1250</v>
      </c>
      <c r="C24" t="s">
        <v>15</v>
      </c>
      <c r="D24" s="16">
        <v>18748.93</v>
      </c>
      <c r="F24" t="s">
        <v>3</v>
      </c>
    </row>
    <row r="25" spans="1:6" x14ac:dyDescent="0.25">
      <c r="A25" s="6">
        <v>41069</v>
      </c>
      <c r="B25" s="7">
        <v>-85.45</v>
      </c>
      <c r="C25" s="7" t="s">
        <v>23</v>
      </c>
      <c r="D25" s="18">
        <v>19998.93</v>
      </c>
      <c r="E25" s="7"/>
      <c r="F25" s="7" t="s">
        <v>9</v>
      </c>
    </row>
    <row r="26" spans="1:6" s="3" customFormat="1" ht="18.75" x14ac:dyDescent="0.3">
      <c r="A26" s="2">
        <v>41068</v>
      </c>
      <c r="B26" s="3">
        <v>5206.34</v>
      </c>
      <c r="C26" s="3" t="s">
        <v>16</v>
      </c>
      <c r="D26" s="15">
        <v>20084.38</v>
      </c>
    </row>
    <row r="27" spans="1:6" x14ac:dyDescent="0.25">
      <c r="A27" s="12">
        <v>41065</v>
      </c>
      <c r="B27" s="13">
        <v>-64</v>
      </c>
      <c r="C27" s="13" t="s">
        <v>24</v>
      </c>
      <c r="D27" s="20">
        <v>14878.04</v>
      </c>
      <c r="E27" s="13"/>
      <c r="F27" s="13" t="s">
        <v>25</v>
      </c>
    </row>
    <row r="28" spans="1:6" x14ac:dyDescent="0.25">
      <c r="A28" s="1">
        <v>41065</v>
      </c>
      <c r="B28">
        <v>-220</v>
      </c>
      <c r="C28" t="s">
        <v>26</v>
      </c>
      <c r="D28" s="16">
        <v>14942.04</v>
      </c>
      <c r="F28" t="s">
        <v>27</v>
      </c>
    </row>
    <row r="29" spans="1:6" x14ac:dyDescent="0.25">
      <c r="A29" s="10">
        <v>41064</v>
      </c>
      <c r="B29" s="11">
        <v>-331</v>
      </c>
      <c r="C29" s="11" t="s">
        <v>12</v>
      </c>
      <c r="D29" s="19">
        <v>15162.04</v>
      </c>
      <c r="E29" s="11"/>
      <c r="F29" s="11" t="s">
        <v>13</v>
      </c>
    </row>
    <row r="30" spans="1:6" x14ac:dyDescent="0.25">
      <c r="A30" s="12">
        <v>41064</v>
      </c>
      <c r="B30" s="13">
        <v>-48</v>
      </c>
      <c r="C30" s="13" t="s">
        <v>28</v>
      </c>
      <c r="D30" s="20">
        <v>15493.04</v>
      </c>
      <c r="E30" s="13"/>
      <c r="F30" s="13" t="s">
        <v>25</v>
      </c>
    </row>
    <row r="31" spans="1:6" x14ac:dyDescent="0.25">
      <c r="A31" s="4">
        <v>41064</v>
      </c>
      <c r="B31" s="5">
        <v>-2250</v>
      </c>
      <c r="C31" s="5" t="s">
        <v>14</v>
      </c>
      <c r="D31" s="17">
        <v>15541.04</v>
      </c>
      <c r="E31" s="5"/>
      <c r="F31" s="5" t="s">
        <v>5</v>
      </c>
    </row>
    <row r="32" spans="1:6" x14ac:dyDescent="0.25">
      <c r="A32" s="1">
        <v>41064</v>
      </c>
      <c r="B32">
        <v>-1250</v>
      </c>
      <c r="C32" t="s">
        <v>15</v>
      </c>
      <c r="D32" s="16">
        <v>17791.04</v>
      </c>
      <c r="F32" t="s">
        <v>3</v>
      </c>
    </row>
    <row r="33" spans="1:6" x14ac:dyDescent="0.25">
      <c r="A33" s="6">
        <v>41062</v>
      </c>
      <c r="B33" s="7">
        <v>-78.81</v>
      </c>
      <c r="C33" s="7" t="s">
        <v>29</v>
      </c>
      <c r="D33" s="18">
        <v>19041.04</v>
      </c>
      <c r="E33" s="7"/>
      <c r="F33" s="7" t="s">
        <v>9</v>
      </c>
    </row>
    <row r="34" spans="1:6" s="3" customFormat="1" ht="18.75" x14ac:dyDescent="0.3">
      <c r="A34" s="2">
        <v>41061</v>
      </c>
      <c r="B34" s="3">
        <v>8140.35</v>
      </c>
      <c r="C34" s="3" t="s">
        <v>30</v>
      </c>
      <c r="D34" s="15">
        <v>19119.849999999999</v>
      </c>
    </row>
    <row r="35" spans="1:6" x14ac:dyDescent="0.25">
      <c r="A35" s="12">
        <v>41061</v>
      </c>
      <c r="B35" s="13">
        <v>-63.57</v>
      </c>
      <c r="C35" s="13" t="s">
        <v>31</v>
      </c>
      <c r="D35" s="20">
        <v>10979.5</v>
      </c>
      <c r="E35" s="13"/>
      <c r="F35" s="13" t="s">
        <v>25</v>
      </c>
    </row>
    <row r="36" spans="1:6" x14ac:dyDescent="0.25">
      <c r="A36" s="1">
        <v>41061</v>
      </c>
      <c r="B36">
        <v>-200</v>
      </c>
      <c r="C36" t="s">
        <v>2</v>
      </c>
      <c r="D36" s="16">
        <v>11043.07</v>
      </c>
      <c r="F36" t="s">
        <v>3</v>
      </c>
    </row>
    <row r="37" spans="1:6" x14ac:dyDescent="0.25">
      <c r="A37" s="1">
        <v>41061</v>
      </c>
      <c r="B37">
        <v>-10</v>
      </c>
      <c r="C37" t="s">
        <v>32</v>
      </c>
      <c r="D37" s="16">
        <v>11243.07</v>
      </c>
    </row>
    <row r="38" spans="1:6" x14ac:dyDescent="0.25">
      <c r="A38" s="1">
        <v>41059</v>
      </c>
      <c r="B38">
        <v>-12.54</v>
      </c>
      <c r="C38" t="s">
        <v>33</v>
      </c>
      <c r="D38" s="16">
        <v>11253.07</v>
      </c>
      <c r="F38" t="s">
        <v>34</v>
      </c>
    </row>
    <row r="39" spans="1:6" x14ac:dyDescent="0.25">
      <c r="A39" s="24">
        <v>41057</v>
      </c>
      <c r="B39" s="25">
        <v>7500</v>
      </c>
      <c r="C39" s="25" t="s">
        <v>6</v>
      </c>
      <c r="D39" s="26">
        <v>11265.61</v>
      </c>
      <c r="E39" s="25"/>
      <c r="F39" s="25" t="s">
        <v>7</v>
      </c>
    </row>
    <row r="40" spans="1:6" x14ac:dyDescent="0.25">
      <c r="A40" s="10">
        <v>41057</v>
      </c>
      <c r="B40" s="11">
        <v>-331</v>
      </c>
      <c r="C40" s="11" t="s">
        <v>12</v>
      </c>
      <c r="D40" s="19">
        <v>3765.61</v>
      </c>
      <c r="E40" s="11"/>
      <c r="F40" s="11" t="s">
        <v>13</v>
      </c>
    </row>
    <row r="41" spans="1:6" x14ac:dyDescent="0.25">
      <c r="A41" s="4">
        <v>41057</v>
      </c>
      <c r="B41" s="5">
        <v>-2250</v>
      </c>
      <c r="C41" s="5" t="s">
        <v>14</v>
      </c>
      <c r="D41" s="17">
        <v>4096.6099999999997</v>
      </c>
      <c r="E41" s="5"/>
      <c r="F41" s="5" t="s">
        <v>5</v>
      </c>
    </row>
    <row r="42" spans="1:6" x14ac:dyDescent="0.25">
      <c r="A42" s="1">
        <v>41057</v>
      </c>
      <c r="B42">
        <v>-1250</v>
      </c>
      <c r="C42" t="s">
        <v>15</v>
      </c>
      <c r="D42" s="16">
        <v>6346.61</v>
      </c>
      <c r="F42" t="s">
        <v>3</v>
      </c>
    </row>
    <row r="43" spans="1:6" x14ac:dyDescent="0.25">
      <c r="A43" s="24">
        <v>41055</v>
      </c>
      <c r="B43" s="25">
        <v>2500</v>
      </c>
      <c r="C43" s="25" t="s">
        <v>35</v>
      </c>
      <c r="D43" s="26">
        <v>7596.61</v>
      </c>
      <c r="E43" s="25"/>
      <c r="F43" s="25" t="s">
        <v>7</v>
      </c>
    </row>
    <row r="44" spans="1:6" x14ac:dyDescent="0.25">
      <c r="A44" s="4">
        <v>41055</v>
      </c>
      <c r="B44" s="5">
        <v>-3500</v>
      </c>
      <c r="C44" s="5" t="s">
        <v>36</v>
      </c>
      <c r="D44" s="17">
        <v>5096.6099999999997</v>
      </c>
      <c r="E44" s="5"/>
      <c r="F44" s="5" t="s">
        <v>5</v>
      </c>
    </row>
    <row r="45" spans="1:6" s="3" customFormat="1" ht="18.75" x14ac:dyDescent="0.3">
      <c r="A45" s="2">
        <v>41054</v>
      </c>
      <c r="B45" s="3">
        <v>40</v>
      </c>
      <c r="C45" s="3" t="s">
        <v>37</v>
      </c>
      <c r="D45" s="15">
        <v>8596.61</v>
      </c>
    </row>
    <row r="46" spans="1:6" x14ac:dyDescent="0.25">
      <c r="A46" s="6">
        <v>41053</v>
      </c>
      <c r="B46" s="7">
        <v>-75.88</v>
      </c>
      <c r="C46" s="7" t="s">
        <v>38</v>
      </c>
      <c r="D46" s="18">
        <v>8556.61</v>
      </c>
      <c r="E46" s="7"/>
      <c r="F46" s="7" t="s">
        <v>9</v>
      </c>
    </row>
    <row r="47" spans="1:6" x14ac:dyDescent="0.25">
      <c r="A47" s="10">
        <v>41050</v>
      </c>
      <c r="B47" s="11">
        <v>-331</v>
      </c>
      <c r="C47" s="11" t="s">
        <v>12</v>
      </c>
      <c r="D47" s="19">
        <v>8632.49</v>
      </c>
      <c r="E47" s="11"/>
      <c r="F47" s="11" t="s">
        <v>13</v>
      </c>
    </row>
    <row r="48" spans="1:6" x14ac:dyDescent="0.25">
      <c r="A48" s="4">
        <v>41048</v>
      </c>
      <c r="B48" s="5">
        <v>-3500</v>
      </c>
      <c r="C48" s="5" t="s">
        <v>36</v>
      </c>
      <c r="D48" s="17">
        <v>8963.49</v>
      </c>
      <c r="E48" s="5"/>
      <c r="F48" s="5" t="s">
        <v>5</v>
      </c>
    </row>
    <row r="49" spans="1:6" s="3" customFormat="1" ht="18.75" x14ac:dyDescent="0.3">
      <c r="A49" s="2">
        <v>41047</v>
      </c>
      <c r="B49" s="3">
        <v>5918.31</v>
      </c>
      <c r="C49" s="3" t="s">
        <v>1</v>
      </c>
      <c r="D49" s="15">
        <v>12463.49</v>
      </c>
    </row>
    <row r="50" spans="1:6" x14ac:dyDescent="0.25">
      <c r="A50" s="1">
        <v>41047</v>
      </c>
      <c r="B50">
        <v>-200.34</v>
      </c>
      <c r="C50" t="s">
        <v>39</v>
      </c>
      <c r="D50" s="16">
        <v>6545.18</v>
      </c>
      <c r="F50" t="s">
        <v>40</v>
      </c>
    </row>
    <row r="51" spans="1:6" x14ac:dyDescent="0.25">
      <c r="A51" s="1">
        <v>41047</v>
      </c>
      <c r="B51">
        <v>-4359.43</v>
      </c>
      <c r="C51" t="s">
        <v>41</v>
      </c>
      <c r="D51" s="16">
        <v>6745.52</v>
      </c>
      <c r="F51" t="s">
        <v>40</v>
      </c>
    </row>
    <row r="52" spans="1:6" x14ac:dyDescent="0.25">
      <c r="A52" s="4">
        <v>41045</v>
      </c>
      <c r="B52" s="5">
        <v>-400</v>
      </c>
      <c r="C52" s="5" t="s">
        <v>42</v>
      </c>
      <c r="D52" s="17">
        <v>11104.95</v>
      </c>
      <c r="E52" s="5"/>
      <c r="F52" s="5" t="s">
        <v>5</v>
      </c>
    </row>
    <row r="53" spans="1:6" x14ac:dyDescent="0.25">
      <c r="A53" s="6">
        <v>41045</v>
      </c>
      <c r="B53" s="7">
        <v>-72.28</v>
      </c>
      <c r="C53" s="7" t="s">
        <v>43</v>
      </c>
      <c r="D53" s="18">
        <v>11504.95</v>
      </c>
      <c r="E53" s="7"/>
      <c r="F53" s="7" t="s">
        <v>9</v>
      </c>
    </row>
    <row r="54" spans="1:6" x14ac:dyDescent="0.25">
      <c r="A54" s="1">
        <v>41045</v>
      </c>
      <c r="B54">
        <v>-115</v>
      </c>
      <c r="C54" t="s">
        <v>44</v>
      </c>
      <c r="D54" s="16">
        <v>11577.23</v>
      </c>
      <c r="F54" t="s">
        <v>21</v>
      </c>
    </row>
    <row r="55" spans="1:6" x14ac:dyDescent="0.25">
      <c r="A55" s="1">
        <v>41045</v>
      </c>
      <c r="B55">
        <v>-1050</v>
      </c>
      <c r="C55" t="s">
        <v>45</v>
      </c>
      <c r="D55" s="16">
        <v>11692.23</v>
      </c>
      <c r="F55" t="s">
        <v>46</v>
      </c>
    </row>
    <row r="56" spans="1:6" x14ac:dyDescent="0.25">
      <c r="A56" s="10">
        <v>41043</v>
      </c>
      <c r="B56" s="11">
        <v>-331</v>
      </c>
      <c r="C56" s="11" t="s">
        <v>12</v>
      </c>
      <c r="D56" s="19">
        <v>12742.23</v>
      </c>
      <c r="E56" s="11"/>
      <c r="F56" s="11" t="s">
        <v>13</v>
      </c>
    </row>
    <row r="57" spans="1:6" x14ac:dyDescent="0.25">
      <c r="A57" s="24">
        <v>41043</v>
      </c>
      <c r="B57" s="25">
        <v>5000</v>
      </c>
      <c r="C57" s="25" t="s">
        <v>6</v>
      </c>
      <c r="D57" s="26">
        <v>13073.23</v>
      </c>
      <c r="E57" s="25"/>
      <c r="F57" s="25" t="s">
        <v>7</v>
      </c>
    </row>
    <row r="58" spans="1:6" x14ac:dyDescent="0.25">
      <c r="A58" s="1">
        <v>41042</v>
      </c>
      <c r="B58">
        <v>-8520</v>
      </c>
      <c r="C58" t="s">
        <v>47</v>
      </c>
      <c r="D58" s="16">
        <v>8073.23</v>
      </c>
    </row>
    <row r="59" spans="1:6" x14ac:dyDescent="0.25">
      <c r="A59" s="4">
        <v>41042</v>
      </c>
      <c r="B59" s="5">
        <v>-100</v>
      </c>
      <c r="C59" s="5" t="s">
        <v>48</v>
      </c>
      <c r="D59" s="17">
        <v>16593.23</v>
      </c>
      <c r="E59" s="5"/>
      <c r="F59" s="5" t="s">
        <v>5</v>
      </c>
    </row>
    <row r="60" spans="1:6" x14ac:dyDescent="0.25">
      <c r="A60" s="4">
        <v>41042</v>
      </c>
      <c r="B60" s="5">
        <v>-100</v>
      </c>
      <c r="C60" s="5" t="s">
        <v>49</v>
      </c>
      <c r="D60" s="17">
        <v>16693.23</v>
      </c>
      <c r="E60" s="5"/>
      <c r="F60" s="5" t="s">
        <v>5</v>
      </c>
    </row>
    <row r="61" spans="1:6" x14ac:dyDescent="0.25">
      <c r="A61" s="4">
        <v>41042</v>
      </c>
      <c r="B61" s="5">
        <v>-100</v>
      </c>
      <c r="C61" s="5" t="s">
        <v>50</v>
      </c>
      <c r="D61" s="17">
        <v>16793.23</v>
      </c>
      <c r="E61" s="5"/>
      <c r="F61" s="5" t="s">
        <v>5</v>
      </c>
    </row>
    <row r="62" spans="1:6" x14ac:dyDescent="0.25">
      <c r="A62" s="4">
        <v>41042</v>
      </c>
      <c r="B62" s="5">
        <v>-100</v>
      </c>
      <c r="C62" s="5" t="s">
        <v>51</v>
      </c>
      <c r="D62" s="17">
        <v>16893.23</v>
      </c>
      <c r="E62" s="5"/>
      <c r="F62" s="5" t="s">
        <v>5</v>
      </c>
    </row>
    <row r="63" spans="1:6" x14ac:dyDescent="0.25">
      <c r="A63" s="1">
        <v>41041</v>
      </c>
      <c r="B63">
        <v>-523.83000000000004</v>
      </c>
      <c r="C63" t="s">
        <v>52</v>
      </c>
      <c r="D63" s="16">
        <v>16993.23</v>
      </c>
      <c r="F63" t="s">
        <v>112</v>
      </c>
    </row>
    <row r="64" spans="1:6" x14ac:dyDescent="0.25">
      <c r="A64" s="4">
        <v>41041</v>
      </c>
      <c r="B64" s="5">
        <v>-100</v>
      </c>
      <c r="C64" s="5" t="s">
        <v>54</v>
      </c>
      <c r="D64" s="17">
        <v>17517.060000000001</v>
      </c>
      <c r="E64" s="5"/>
      <c r="F64" s="5" t="s">
        <v>5</v>
      </c>
    </row>
    <row r="65" spans="1:6" x14ac:dyDescent="0.25">
      <c r="A65" s="4">
        <v>41041</v>
      </c>
      <c r="B65" s="5">
        <v>-100</v>
      </c>
      <c r="C65" s="5" t="s">
        <v>55</v>
      </c>
      <c r="D65" s="17">
        <v>17617.060000000001</v>
      </c>
      <c r="E65" s="5"/>
      <c r="F65" s="5" t="s">
        <v>5</v>
      </c>
    </row>
    <row r="66" spans="1:6" x14ac:dyDescent="0.25">
      <c r="A66" s="4">
        <v>41041</v>
      </c>
      <c r="B66" s="5">
        <v>-100</v>
      </c>
      <c r="C66" s="5" t="s">
        <v>56</v>
      </c>
      <c r="D66" s="17">
        <v>17717.060000000001</v>
      </c>
      <c r="E66" s="5"/>
      <c r="F66" s="5" t="s">
        <v>5</v>
      </c>
    </row>
    <row r="67" spans="1:6" x14ac:dyDescent="0.25">
      <c r="A67" s="4">
        <v>41041</v>
      </c>
      <c r="B67" s="5">
        <v>-100</v>
      </c>
      <c r="C67" s="5" t="s">
        <v>57</v>
      </c>
      <c r="D67" s="17">
        <v>17817.060000000001</v>
      </c>
      <c r="E67" s="5"/>
      <c r="F67" s="5" t="s">
        <v>5</v>
      </c>
    </row>
    <row r="68" spans="1:6" x14ac:dyDescent="0.25">
      <c r="A68" s="4">
        <v>41041</v>
      </c>
      <c r="B68" s="5">
        <v>-100</v>
      </c>
      <c r="C68" s="5" t="s">
        <v>58</v>
      </c>
      <c r="D68" s="17">
        <v>17917.060000000001</v>
      </c>
      <c r="E68" s="5"/>
      <c r="F68" s="5" t="s">
        <v>5</v>
      </c>
    </row>
    <row r="69" spans="1:6" x14ac:dyDescent="0.25">
      <c r="A69" s="4">
        <v>41041</v>
      </c>
      <c r="B69" s="5">
        <v>-100</v>
      </c>
      <c r="C69" s="5" t="s">
        <v>59</v>
      </c>
      <c r="D69" s="17">
        <v>18017.060000000001</v>
      </c>
      <c r="E69" s="5"/>
      <c r="F69" s="5" t="s">
        <v>5</v>
      </c>
    </row>
    <row r="70" spans="1:6" s="3" customFormat="1" ht="18.75" x14ac:dyDescent="0.3">
      <c r="A70" s="2">
        <v>41040</v>
      </c>
      <c r="B70" s="3">
        <v>8378.91</v>
      </c>
      <c r="C70" s="3" t="s">
        <v>1</v>
      </c>
      <c r="D70" s="15">
        <v>18117.060000000001</v>
      </c>
    </row>
    <row r="71" spans="1:6" x14ac:dyDescent="0.25">
      <c r="A71" s="4">
        <v>41040</v>
      </c>
      <c r="B71" s="5">
        <v>-400</v>
      </c>
      <c r="C71" s="5" t="s">
        <v>60</v>
      </c>
      <c r="D71" s="17">
        <v>9738.15</v>
      </c>
      <c r="E71" s="5"/>
      <c r="F71" s="5" t="s">
        <v>5</v>
      </c>
    </row>
    <row r="72" spans="1:6" x14ac:dyDescent="0.25">
      <c r="A72" s="4">
        <v>41040</v>
      </c>
      <c r="B72" s="5">
        <v>-1800</v>
      </c>
      <c r="C72" s="5" t="s">
        <v>61</v>
      </c>
      <c r="D72" s="17">
        <v>10138.15</v>
      </c>
      <c r="E72" s="5"/>
      <c r="F72" s="5" t="s">
        <v>5</v>
      </c>
    </row>
    <row r="73" spans="1:6" x14ac:dyDescent="0.25">
      <c r="A73" s="4">
        <v>41040</v>
      </c>
      <c r="B73" s="5">
        <v>-110</v>
      </c>
      <c r="C73" s="5" t="s">
        <v>42</v>
      </c>
      <c r="D73" s="17">
        <v>11938.15</v>
      </c>
      <c r="E73" s="5"/>
      <c r="F73" s="5" t="s">
        <v>5</v>
      </c>
    </row>
    <row r="74" spans="1:6" x14ac:dyDescent="0.25">
      <c r="A74" s="4">
        <v>41040</v>
      </c>
      <c r="B74" s="5">
        <v>-110</v>
      </c>
      <c r="C74" s="5" t="s">
        <v>62</v>
      </c>
      <c r="D74" s="17">
        <v>12048.15</v>
      </c>
      <c r="E74" s="5"/>
      <c r="F74" s="5" t="s">
        <v>5</v>
      </c>
    </row>
    <row r="75" spans="1:6" x14ac:dyDescent="0.25">
      <c r="A75" s="1">
        <v>41038</v>
      </c>
      <c r="B75">
        <v>-2750</v>
      </c>
      <c r="C75" t="s">
        <v>63</v>
      </c>
      <c r="D75" s="16">
        <v>12158.15</v>
      </c>
      <c r="F75" t="s">
        <v>113</v>
      </c>
    </row>
    <row r="76" spans="1:6" x14ac:dyDescent="0.25">
      <c r="A76" s="4">
        <v>41037</v>
      </c>
      <c r="B76" s="5">
        <v>-100</v>
      </c>
      <c r="C76" s="5" t="s">
        <v>64</v>
      </c>
      <c r="D76" s="17">
        <v>14908.15</v>
      </c>
      <c r="E76" s="5"/>
      <c r="F76" s="5" t="s">
        <v>5</v>
      </c>
    </row>
    <row r="77" spans="1:6" x14ac:dyDescent="0.25">
      <c r="A77" s="4">
        <v>41037</v>
      </c>
      <c r="B77" s="5">
        <v>-100</v>
      </c>
      <c r="C77" s="5" t="s">
        <v>65</v>
      </c>
      <c r="D77" s="17">
        <v>15008.15</v>
      </c>
      <c r="E77" s="5"/>
      <c r="F77" s="5" t="s">
        <v>5</v>
      </c>
    </row>
    <row r="78" spans="1:6" x14ac:dyDescent="0.25">
      <c r="A78" s="4">
        <v>41037</v>
      </c>
      <c r="B78" s="5">
        <v>-100</v>
      </c>
      <c r="C78" s="5" t="s">
        <v>66</v>
      </c>
      <c r="D78" s="17">
        <v>15108.15</v>
      </c>
      <c r="E78" s="5"/>
      <c r="F78" s="5" t="s">
        <v>5</v>
      </c>
    </row>
    <row r="79" spans="1:6" x14ac:dyDescent="0.25">
      <c r="A79" s="10">
        <v>41036</v>
      </c>
      <c r="B79" s="11">
        <v>-331</v>
      </c>
      <c r="C79" s="11" t="s">
        <v>12</v>
      </c>
      <c r="D79" s="19">
        <v>15208.15</v>
      </c>
      <c r="E79" s="11"/>
      <c r="F79" s="11" t="s">
        <v>13</v>
      </c>
    </row>
    <row r="80" spans="1:6" x14ac:dyDescent="0.25">
      <c r="A80" s="12">
        <v>41036</v>
      </c>
      <c r="B80" s="13">
        <v>-66.680000000000007</v>
      </c>
      <c r="C80" s="13" t="s">
        <v>67</v>
      </c>
      <c r="D80" s="20">
        <v>15539.15</v>
      </c>
      <c r="E80" s="13"/>
      <c r="F80" s="13" t="s">
        <v>25</v>
      </c>
    </row>
    <row r="81" spans="1:6" x14ac:dyDescent="0.25">
      <c r="A81" s="4">
        <v>41036</v>
      </c>
      <c r="B81" s="5">
        <v>-100</v>
      </c>
      <c r="C81" s="5" t="s">
        <v>68</v>
      </c>
      <c r="D81" s="17">
        <v>15605.83</v>
      </c>
      <c r="E81" s="5"/>
      <c r="F81" s="5" t="s">
        <v>5</v>
      </c>
    </row>
    <row r="82" spans="1:6" x14ac:dyDescent="0.25">
      <c r="A82" s="4">
        <v>41036</v>
      </c>
      <c r="B82" s="5">
        <v>-100</v>
      </c>
      <c r="C82" s="5" t="s">
        <v>69</v>
      </c>
      <c r="D82" s="17">
        <v>15705.83</v>
      </c>
      <c r="E82" s="5"/>
      <c r="F82" s="5" t="s">
        <v>5</v>
      </c>
    </row>
    <row r="83" spans="1:6" x14ac:dyDescent="0.25">
      <c r="A83" s="4">
        <v>41036</v>
      </c>
      <c r="B83" s="5">
        <v>-100</v>
      </c>
      <c r="C83" s="5" t="s">
        <v>70</v>
      </c>
      <c r="D83" s="17">
        <v>15805.83</v>
      </c>
      <c r="E83" s="5"/>
      <c r="F83" s="5" t="s">
        <v>5</v>
      </c>
    </row>
    <row r="84" spans="1:6" x14ac:dyDescent="0.25">
      <c r="A84" s="4">
        <v>41035</v>
      </c>
      <c r="B84" s="5">
        <v>-100</v>
      </c>
      <c r="C84" s="5" t="s">
        <v>48</v>
      </c>
      <c r="D84" s="17">
        <v>15905.83</v>
      </c>
      <c r="E84" s="5"/>
      <c r="F84" s="5" t="s">
        <v>5</v>
      </c>
    </row>
    <row r="85" spans="1:6" x14ac:dyDescent="0.25">
      <c r="A85" s="4">
        <v>41035</v>
      </c>
      <c r="B85" s="5">
        <v>-100</v>
      </c>
      <c r="C85" s="5" t="s">
        <v>49</v>
      </c>
      <c r="D85" s="17">
        <v>16005.83</v>
      </c>
      <c r="E85" s="5"/>
      <c r="F85" s="5" t="s">
        <v>5</v>
      </c>
    </row>
    <row r="86" spans="1:6" x14ac:dyDescent="0.25">
      <c r="A86" s="4">
        <v>41035</v>
      </c>
      <c r="B86" s="5">
        <v>-100</v>
      </c>
      <c r="C86" s="5" t="s">
        <v>50</v>
      </c>
      <c r="D86" s="17">
        <v>16105.83</v>
      </c>
      <c r="E86" s="5"/>
      <c r="F86" s="5" t="s">
        <v>5</v>
      </c>
    </row>
    <row r="87" spans="1:6" x14ac:dyDescent="0.25">
      <c r="A87" s="4">
        <v>41035</v>
      </c>
      <c r="B87" s="5">
        <v>-100</v>
      </c>
      <c r="C87" s="5" t="s">
        <v>51</v>
      </c>
      <c r="D87" s="17">
        <v>16205.83</v>
      </c>
      <c r="E87" s="5"/>
      <c r="F87" s="5" t="s">
        <v>5</v>
      </c>
    </row>
    <row r="88" spans="1:6" x14ac:dyDescent="0.25">
      <c r="A88" s="6">
        <v>41034</v>
      </c>
      <c r="B88" s="7">
        <v>-65.14</v>
      </c>
      <c r="C88" s="7" t="s">
        <v>71</v>
      </c>
      <c r="D88" s="18">
        <v>16305.83</v>
      </c>
      <c r="E88" s="7"/>
      <c r="F88" s="7" t="s">
        <v>9</v>
      </c>
    </row>
    <row r="89" spans="1:6" x14ac:dyDescent="0.25">
      <c r="A89" s="4">
        <v>41034</v>
      </c>
      <c r="B89" s="5">
        <v>-100</v>
      </c>
      <c r="C89" s="5" t="s">
        <v>54</v>
      </c>
      <c r="D89" s="17">
        <v>16370.97</v>
      </c>
      <c r="E89" s="5"/>
      <c r="F89" s="5" t="s">
        <v>5</v>
      </c>
    </row>
    <row r="90" spans="1:6" x14ac:dyDescent="0.25">
      <c r="A90" s="4">
        <v>41034</v>
      </c>
      <c r="B90" s="5">
        <v>-100</v>
      </c>
      <c r="C90" s="5" t="s">
        <v>55</v>
      </c>
      <c r="D90" s="17">
        <v>16470.97</v>
      </c>
      <c r="E90" s="5"/>
      <c r="F90" s="5" t="s">
        <v>5</v>
      </c>
    </row>
    <row r="91" spans="1:6" x14ac:dyDescent="0.25">
      <c r="A91" s="4">
        <v>41034</v>
      </c>
      <c r="B91" s="5">
        <v>-100</v>
      </c>
      <c r="C91" s="5" t="s">
        <v>56</v>
      </c>
      <c r="D91" s="17">
        <v>16570.97</v>
      </c>
      <c r="E91" s="5"/>
      <c r="F91" s="5" t="s">
        <v>5</v>
      </c>
    </row>
    <row r="92" spans="1:6" x14ac:dyDescent="0.25">
      <c r="A92" s="4">
        <v>41034</v>
      </c>
      <c r="B92" s="5">
        <v>-100</v>
      </c>
      <c r="C92" s="5" t="s">
        <v>57</v>
      </c>
      <c r="D92" s="17">
        <v>16670.97</v>
      </c>
      <c r="E92" s="5"/>
      <c r="F92" s="5" t="s">
        <v>5</v>
      </c>
    </row>
    <row r="93" spans="1:6" x14ac:dyDescent="0.25">
      <c r="A93" s="4">
        <v>41034</v>
      </c>
      <c r="B93" s="5">
        <v>-100</v>
      </c>
      <c r="C93" s="5" t="s">
        <v>58</v>
      </c>
      <c r="D93" s="17">
        <v>16770.97</v>
      </c>
      <c r="E93" s="5"/>
      <c r="F93" s="5" t="s">
        <v>5</v>
      </c>
    </row>
    <row r="94" spans="1:6" x14ac:dyDescent="0.25">
      <c r="A94" s="4">
        <v>41034</v>
      </c>
      <c r="B94" s="5">
        <v>-100</v>
      </c>
      <c r="C94" s="5" t="s">
        <v>59</v>
      </c>
      <c r="D94" s="17">
        <v>16870.97</v>
      </c>
      <c r="E94" s="5"/>
      <c r="F94" s="5" t="s">
        <v>5</v>
      </c>
    </row>
    <row r="95" spans="1:6" s="3" customFormat="1" ht="18.75" x14ac:dyDescent="0.3">
      <c r="A95" s="2">
        <v>41033</v>
      </c>
      <c r="B95" s="3">
        <v>5039.6400000000003</v>
      </c>
      <c r="C95" s="3" t="s">
        <v>1</v>
      </c>
      <c r="D95" s="15">
        <v>16970.97</v>
      </c>
    </row>
    <row r="96" spans="1:6" x14ac:dyDescent="0.25">
      <c r="A96" s="4">
        <v>41033</v>
      </c>
      <c r="B96" s="5">
        <v>-115</v>
      </c>
      <c r="C96" s="5" t="s">
        <v>72</v>
      </c>
      <c r="D96" s="17">
        <v>11931.33</v>
      </c>
      <c r="E96" s="5"/>
      <c r="F96" s="5" t="s">
        <v>5</v>
      </c>
    </row>
    <row r="97" spans="1:6" x14ac:dyDescent="0.25">
      <c r="A97" s="4">
        <v>41033</v>
      </c>
      <c r="B97" s="5">
        <v>-115</v>
      </c>
      <c r="C97" s="5" t="s">
        <v>73</v>
      </c>
      <c r="D97" s="17">
        <v>12046.33</v>
      </c>
      <c r="E97" s="5"/>
      <c r="F97" s="5" t="s">
        <v>5</v>
      </c>
    </row>
    <row r="98" spans="1:6" x14ac:dyDescent="0.25">
      <c r="A98" s="4">
        <v>41033</v>
      </c>
      <c r="B98" s="5">
        <v>-400</v>
      </c>
      <c r="C98" s="5" t="s">
        <v>60</v>
      </c>
      <c r="D98" s="17">
        <v>12161.33</v>
      </c>
      <c r="E98" s="5"/>
      <c r="F98" s="5" t="s">
        <v>5</v>
      </c>
    </row>
    <row r="99" spans="1:6" x14ac:dyDescent="0.25">
      <c r="A99" s="4">
        <v>41033</v>
      </c>
      <c r="B99" s="5">
        <v>-2200</v>
      </c>
      <c r="C99" s="5" t="s">
        <v>61</v>
      </c>
      <c r="D99" s="17">
        <v>12561.33</v>
      </c>
      <c r="E99" s="5"/>
      <c r="F99" s="5" t="s">
        <v>5</v>
      </c>
    </row>
    <row r="100" spans="1:6" x14ac:dyDescent="0.25">
      <c r="A100" s="12">
        <v>41032</v>
      </c>
      <c r="B100" s="13">
        <v>-25.42</v>
      </c>
      <c r="C100" s="13" t="s">
        <v>74</v>
      </c>
      <c r="D100" s="20">
        <v>14761.33</v>
      </c>
      <c r="E100" s="13"/>
      <c r="F100" s="13" t="s">
        <v>25</v>
      </c>
    </row>
    <row r="101" spans="1:6" x14ac:dyDescent="0.25">
      <c r="A101" s="1">
        <v>41032</v>
      </c>
      <c r="B101">
        <v>-108</v>
      </c>
      <c r="C101" t="s">
        <v>75</v>
      </c>
      <c r="D101" s="16">
        <v>14786.75</v>
      </c>
      <c r="F101" t="s">
        <v>76</v>
      </c>
    </row>
    <row r="102" spans="1:6" x14ac:dyDescent="0.25">
      <c r="A102" s="1">
        <v>41032</v>
      </c>
      <c r="B102">
        <v>-5000</v>
      </c>
      <c r="C102" t="s">
        <v>77</v>
      </c>
      <c r="D102" s="16">
        <v>14894.75</v>
      </c>
      <c r="F102" t="s">
        <v>53</v>
      </c>
    </row>
    <row r="103" spans="1:6" x14ac:dyDescent="0.25">
      <c r="A103" s="6">
        <v>41031</v>
      </c>
      <c r="B103" s="7">
        <v>-75.040000000000006</v>
      </c>
      <c r="C103" s="7" t="s">
        <v>78</v>
      </c>
      <c r="D103" s="18">
        <v>19894.75</v>
      </c>
      <c r="E103" s="7"/>
      <c r="F103" s="7" t="s">
        <v>9</v>
      </c>
    </row>
    <row r="104" spans="1:6" x14ac:dyDescent="0.25">
      <c r="A104" s="12">
        <v>41030</v>
      </c>
      <c r="B104" s="13">
        <v>-62.14</v>
      </c>
      <c r="C104" s="13" t="s">
        <v>31</v>
      </c>
      <c r="D104" s="20">
        <v>19969.79</v>
      </c>
      <c r="E104" s="13"/>
      <c r="F104" s="13" t="s">
        <v>25</v>
      </c>
    </row>
    <row r="105" spans="1:6" x14ac:dyDescent="0.25">
      <c r="A105" s="1">
        <v>41030</v>
      </c>
      <c r="B105">
        <v>-10</v>
      </c>
      <c r="C105" t="s">
        <v>32</v>
      </c>
      <c r="D105" s="16">
        <v>20031.93</v>
      </c>
    </row>
    <row r="106" spans="1:6" x14ac:dyDescent="0.25">
      <c r="A106" s="10">
        <v>41029</v>
      </c>
      <c r="B106" s="11">
        <v>-331</v>
      </c>
      <c r="C106" s="11" t="s">
        <v>12</v>
      </c>
      <c r="D106" s="19">
        <v>20041.93</v>
      </c>
      <c r="E106" s="11"/>
      <c r="F106" s="11" t="s">
        <v>13</v>
      </c>
    </row>
    <row r="107" spans="1:6" x14ac:dyDescent="0.25">
      <c r="A107" s="4">
        <v>41027</v>
      </c>
      <c r="B107" s="5">
        <v>-400</v>
      </c>
      <c r="C107" s="5" t="s">
        <v>79</v>
      </c>
      <c r="D107" s="17">
        <v>20372.93</v>
      </c>
      <c r="E107" s="5"/>
      <c r="F107" s="5" t="s">
        <v>5</v>
      </c>
    </row>
    <row r="108" spans="1:6" s="3" customFormat="1" ht="18.75" x14ac:dyDescent="0.3">
      <c r="A108" s="2">
        <v>41026</v>
      </c>
      <c r="B108" s="3">
        <v>6117.83</v>
      </c>
      <c r="C108" s="3" t="s">
        <v>1</v>
      </c>
      <c r="D108" s="15">
        <v>20772.93</v>
      </c>
    </row>
    <row r="109" spans="1:6" x14ac:dyDescent="0.25">
      <c r="A109" s="4">
        <v>41026</v>
      </c>
      <c r="B109" s="5">
        <v>-2400</v>
      </c>
      <c r="C109" s="5" t="s">
        <v>80</v>
      </c>
      <c r="D109" s="17">
        <v>14655.1</v>
      </c>
      <c r="E109" s="5"/>
      <c r="F109" s="5" t="s">
        <v>5</v>
      </c>
    </row>
    <row r="110" spans="1:6" x14ac:dyDescent="0.25">
      <c r="A110" s="6">
        <v>41023</v>
      </c>
      <c r="B110" s="7">
        <v>-76.87</v>
      </c>
      <c r="C110" s="7" t="s">
        <v>81</v>
      </c>
      <c r="D110" s="18">
        <v>17055.099999999999</v>
      </c>
      <c r="E110" s="7"/>
      <c r="F110" s="7" t="s">
        <v>9</v>
      </c>
    </row>
    <row r="111" spans="1:6" x14ac:dyDescent="0.25">
      <c r="A111" s="10">
        <v>41022</v>
      </c>
      <c r="B111" s="11">
        <v>-331</v>
      </c>
      <c r="C111" s="11" t="s">
        <v>12</v>
      </c>
      <c r="D111" s="19">
        <v>17131.97</v>
      </c>
      <c r="E111" s="11"/>
      <c r="F111" s="11" t="s">
        <v>13</v>
      </c>
    </row>
    <row r="112" spans="1:6" x14ac:dyDescent="0.25">
      <c r="A112" s="4">
        <v>41020</v>
      </c>
      <c r="B112" s="5">
        <v>-400</v>
      </c>
      <c r="C112" s="5" t="s">
        <v>79</v>
      </c>
      <c r="D112" s="17">
        <v>17462.97</v>
      </c>
      <c r="E112" s="5"/>
      <c r="F112" s="5" t="s">
        <v>5</v>
      </c>
    </row>
    <row r="113" spans="1:6" s="3" customFormat="1" ht="18.75" x14ac:dyDescent="0.3">
      <c r="A113" s="2">
        <v>41019</v>
      </c>
      <c r="B113" s="3">
        <v>5686.32</v>
      </c>
      <c r="C113" s="3" t="s">
        <v>1</v>
      </c>
      <c r="D113" s="15">
        <v>17862.97</v>
      </c>
    </row>
    <row r="114" spans="1:6" x14ac:dyDescent="0.25">
      <c r="A114" s="4">
        <v>41019</v>
      </c>
      <c r="B114" s="5">
        <v>-2400</v>
      </c>
      <c r="C114" s="5" t="s">
        <v>80</v>
      </c>
      <c r="D114" s="17">
        <v>12176.65</v>
      </c>
      <c r="E114" s="5"/>
      <c r="F114" s="5" t="s">
        <v>5</v>
      </c>
    </row>
    <row r="115" spans="1:6" x14ac:dyDescent="0.25">
      <c r="A115" s="1">
        <v>41018</v>
      </c>
      <c r="B115">
        <v>-200.37</v>
      </c>
      <c r="C115" t="s">
        <v>82</v>
      </c>
      <c r="D115" s="16">
        <v>14576.65</v>
      </c>
      <c r="F115" t="s">
        <v>40</v>
      </c>
    </row>
    <row r="116" spans="1:6" x14ac:dyDescent="0.25">
      <c r="A116" s="6">
        <v>41017</v>
      </c>
      <c r="B116" s="7">
        <v>-35.39</v>
      </c>
      <c r="C116" s="7" t="s">
        <v>83</v>
      </c>
      <c r="D116" s="18">
        <v>14777.02</v>
      </c>
      <c r="E116" s="7"/>
      <c r="F116" s="7" t="s">
        <v>9</v>
      </c>
    </row>
    <row r="117" spans="1:6" x14ac:dyDescent="0.25">
      <c r="A117" s="1">
        <v>41016</v>
      </c>
      <c r="B117">
        <v>-115</v>
      </c>
      <c r="C117" t="s">
        <v>84</v>
      </c>
      <c r="D117" s="16">
        <v>14812.41</v>
      </c>
      <c r="F117" t="s">
        <v>21</v>
      </c>
    </row>
    <row r="118" spans="1:6" x14ac:dyDescent="0.25">
      <c r="A118" s="10">
        <v>41015</v>
      </c>
      <c r="B118" s="11">
        <v>-331</v>
      </c>
      <c r="C118" s="11" t="s">
        <v>12</v>
      </c>
      <c r="D118" s="19">
        <v>14927.41</v>
      </c>
      <c r="E118" s="11"/>
      <c r="F118" s="11" t="s">
        <v>13</v>
      </c>
    </row>
    <row r="119" spans="1:6" x14ac:dyDescent="0.25">
      <c r="A119" s="1">
        <v>41014</v>
      </c>
      <c r="B119">
        <v>-363.95</v>
      </c>
      <c r="C119" t="s">
        <v>85</v>
      </c>
      <c r="D119" s="16">
        <v>15258.41</v>
      </c>
      <c r="F119" t="s">
        <v>86</v>
      </c>
    </row>
    <row r="120" spans="1:6" x14ac:dyDescent="0.25">
      <c r="A120" s="1">
        <v>41014</v>
      </c>
      <c r="B120">
        <v>-35</v>
      </c>
      <c r="C120" t="s">
        <v>87</v>
      </c>
      <c r="D120" s="16">
        <v>15622.36</v>
      </c>
      <c r="F120" t="s">
        <v>88</v>
      </c>
    </row>
    <row r="121" spans="1:6" x14ac:dyDescent="0.25">
      <c r="A121" s="4">
        <v>41013</v>
      </c>
      <c r="B121" s="5">
        <v>-400</v>
      </c>
      <c r="C121" s="5" t="s">
        <v>79</v>
      </c>
      <c r="D121" s="17">
        <v>15657.36</v>
      </c>
      <c r="E121" s="5"/>
      <c r="F121" s="5" t="s">
        <v>5</v>
      </c>
    </row>
    <row r="122" spans="1:6" s="3" customFormat="1" ht="18.75" x14ac:dyDescent="0.3">
      <c r="A122" s="2">
        <v>41012</v>
      </c>
      <c r="B122" s="3">
        <v>3613.42</v>
      </c>
      <c r="C122" s="3" t="s">
        <v>89</v>
      </c>
      <c r="D122" s="50">
        <v>16057.36</v>
      </c>
    </row>
    <row r="123" spans="1:6" x14ac:dyDescent="0.25">
      <c r="A123" s="4">
        <v>41012</v>
      </c>
      <c r="B123" s="5">
        <v>-2400</v>
      </c>
      <c r="C123" s="5" t="s">
        <v>80</v>
      </c>
      <c r="D123" s="17">
        <v>12443.94</v>
      </c>
      <c r="E123" s="5"/>
      <c r="F123" s="5" t="s">
        <v>5</v>
      </c>
    </row>
    <row r="124" spans="1:6" x14ac:dyDescent="0.25">
      <c r="A124" s="1">
        <v>41012</v>
      </c>
      <c r="B124">
        <v>-600.04999999999995</v>
      </c>
      <c r="C124" t="s">
        <v>90</v>
      </c>
      <c r="D124" s="16">
        <v>14843.94</v>
      </c>
      <c r="F124" t="s">
        <v>91</v>
      </c>
    </row>
    <row r="125" spans="1:6" x14ac:dyDescent="0.25">
      <c r="A125" s="1">
        <v>41012</v>
      </c>
      <c r="B125">
        <v>-93.1</v>
      </c>
      <c r="C125" t="s">
        <v>92</v>
      </c>
      <c r="D125" s="16">
        <v>15443.99</v>
      </c>
      <c r="F125" t="s">
        <v>93</v>
      </c>
    </row>
    <row r="126" spans="1:6" x14ac:dyDescent="0.25">
      <c r="A126" s="1">
        <v>41010</v>
      </c>
      <c r="B126">
        <v>-909.76</v>
      </c>
      <c r="C126" t="s">
        <v>94</v>
      </c>
      <c r="D126" s="16">
        <v>15537.09</v>
      </c>
      <c r="F126" t="s">
        <v>95</v>
      </c>
    </row>
    <row r="127" spans="1:6" x14ac:dyDescent="0.25">
      <c r="A127" s="1">
        <v>41010</v>
      </c>
      <c r="B127">
        <v>-20</v>
      </c>
      <c r="C127" t="s">
        <v>96</v>
      </c>
      <c r="D127" s="16">
        <v>16446.849999999999</v>
      </c>
      <c r="F127" t="s">
        <v>97</v>
      </c>
    </row>
    <row r="128" spans="1:6" x14ac:dyDescent="0.25">
      <c r="A128" s="24">
        <v>41010</v>
      </c>
      <c r="B128" s="25">
        <v>-25000</v>
      </c>
      <c r="C128" s="25" t="s">
        <v>98</v>
      </c>
      <c r="D128" s="26">
        <v>16466.849999999999</v>
      </c>
      <c r="E128" s="25"/>
      <c r="F128" s="25" t="s">
        <v>7</v>
      </c>
    </row>
    <row r="129" spans="1:6" x14ac:dyDescent="0.25">
      <c r="A129" s="10">
        <v>41009</v>
      </c>
      <c r="B129" s="11">
        <v>-331</v>
      </c>
      <c r="C129" s="11" t="s">
        <v>12</v>
      </c>
      <c r="D129" s="19">
        <v>41466.85</v>
      </c>
      <c r="E129" s="11"/>
      <c r="F129" s="11" t="s">
        <v>13</v>
      </c>
    </row>
    <row r="130" spans="1:6" x14ac:dyDescent="0.25">
      <c r="A130" s="8">
        <v>41009</v>
      </c>
      <c r="B130" s="9">
        <v>-170</v>
      </c>
      <c r="C130" s="9" t="s">
        <v>99</v>
      </c>
      <c r="D130" s="21">
        <v>41797.85</v>
      </c>
      <c r="E130" s="9"/>
      <c r="F130" s="9" t="s">
        <v>100</v>
      </c>
    </row>
    <row r="131" spans="1:6" s="3" customFormat="1" ht="18.75" x14ac:dyDescent="0.3">
      <c r="A131" s="2">
        <v>41009</v>
      </c>
      <c r="B131" s="3">
        <v>6489.38</v>
      </c>
      <c r="C131" s="3" t="s">
        <v>1</v>
      </c>
      <c r="D131" s="15">
        <v>41967.85</v>
      </c>
    </row>
    <row r="132" spans="1:6" s="3" customFormat="1" ht="18.75" x14ac:dyDescent="0.3">
      <c r="A132" s="2">
        <v>41009</v>
      </c>
      <c r="B132" s="3">
        <v>6600.25</v>
      </c>
      <c r="C132" s="3" t="s">
        <v>1</v>
      </c>
      <c r="D132" s="15">
        <v>35478.47</v>
      </c>
    </row>
    <row r="133" spans="1:6" x14ac:dyDescent="0.25">
      <c r="A133" s="8">
        <v>41009</v>
      </c>
      <c r="B133" s="9">
        <v>170</v>
      </c>
      <c r="C133" s="9" t="s">
        <v>101</v>
      </c>
      <c r="D133" s="21">
        <v>28878.22</v>
      </c>
      <c r="E133" s="9"/>
      <c r="F133" s="9" t="s">
        <v>100</v>
      </c>
    </row>
    <row r="134" spans="1:6" x14ac:dyDescent="0.25">
      <c r="A134" s="6">
        <v>41008</v>
      </c>
      <c r="B134" s="7">
        <v>-91.02</v>
      </c>
      <c r="C134" s="7" t="s">
        <v>102</v>
      </c>
      <c r="D134" s="18">
        <v>28708.22</v>
      </c>
      <c r="E134" s="7"/>
      <c r="F134" s="7" t="s">
        <v>9</v>
      </c>
    </row>
    <row r="135" spans="1:6" x14ac:dyDescent="0.25">
      <c r="A135" s="1">
        <v>41006</v>
      </c>
      <c r="B135">
        <v>-83.99</v>
      </c>
      <c r="C135" t="s">
        <v>103</v>
      </c>
      <c r="D135" s="16">
        <v>28799.24</v>
      </c>
      <c r="F135" t="s">
        <v>104</v>
      </c>
    </row>
    <row r="136" spans="1:6" x14ac:dyDescent="0.25">
      <c r="A136" s="4">
        <v>41006</v>
      </c>
      <c r="B136" s="5">
        <v>-400</v>
      </c>
      <c r="C136" s="5" t="s">
        <v>79</v>
      </c>
      <c r="D136" s="17">
        <v>28883.23</v>
      </c>
      <c r="E136" s="5"/>
      <c r="F136" s="5" t="s">
        <v>5</v>
      </c>
    </row>
    <row r="137" spans="1:6" x14ac:dyDescent="0.25">
      <c r="A137" s="4">
        <v>41005</v>
      </c>
      <c r="B137" s="5">
        <v>-2400</v>
      </c>
      <c r="C137" s="5" t="s">
        <v>80</v>
      </c>
      <c r="D137" s="17">
        <v>29283.23</v>
      </c>
      <c r="E137" s="5"/>
      <c r="F137" s="5" t="s">
        <v>5</v>
      </c>
    </row>
    <row r="138" spans="1:6" x14ac:dyDescent="0.25">
      <c r="A138" s="12">
        <v>41004</v>
      </c>
      <c r="B138" s="13">
        <v>-54</v>
      </c>
      <c r="C138" s="13" t="s">
        <v>105</v>
      </c>
      <c r="D138" s="20">
        <v>31683.23</v>
      </c>
      <c r="E138" s="13"/>
      <c r="F138" s="13" t="s">
        <v>25</v>
      </c>
    </row>
    <row r="139" spans="1:6" x14ac:dyDescent="0.25">
      <c r="A139" s="10">
        <v>41001</v>
      </c>
      <c r="B139" s="11">
        <v>-331</v>
      </c>
      <c r="C139" s="11" t="s">
        <v>12</v>
      </c>
      <c r="D139" s="19">
        <v>31737.23</v>
      </c>
      <c r="E139" s="11"/>
      <c r="F139" s="11" t="s">
        <v>13</v>
      </c>
    </row>
    <row r="140" spans="1:6" x14ac:dyDescent="0.25">
      <c r="A140" s="12">
        <v>41001</v>
      </c>
      <c r="B140" s="13">
        <v>-62.93</v>
      </c>
      <c r="C140" s="13" t="s">
        <v>31</v>
      </c>
      <c r="D140" s="20">
        <v>32068.23</v>
      </c>
      <c r="E140" s="13"/>
      <c r="F140" s="13" t="s">
        <v>25</v>
      </c>
    </row>
    <row r="141" spans="1:6" x14ac:dyDescent="0.25">
      <c r="A141" s="1">
        <v>41000</v>
      </c>
      <c r="B141">
        <v>-10</v>
      </c>
      <c r="C141" t="s">
        <v>32</v>
      </c>
      <c r="D141" s="16">
        <v>32131.16</v>
      </c>
    </row>
    <row r="144" spans="1:6" x14ac:dyDescent="0.25">
      <c r="A144" t="s">
        <v>106</v>
      </c>
    </row>
    <row r="149" spans="1:4" x14ac:dyDescent="0.25">
      <c r="A149" s="1">
        <v>41087</v>
      </c>
      <c r="B149">
        <v>-50</v>
      </c>
      <c r="C149" t="s">
        <v>98</v>
      </c>
      <c r="D149" s="14">
        <v>40.22</v>
      </c>
    </row>
    <row r="150" spans="1:4" x14ac:dyDescent="0.25">
      <c r="A150" s="1">
        <v>41087</v>
      </c>
      <c r="B150">
        <v>-10000</v>
      </c>
      <c r="C150" t="s">
        <v>98</v>
      </c>
      <c r="D150" s="14">
        <v>90.22</v>
      </c>
    </row>
    <row r="151" spans="1:4" x14ac:dyDescent="0.25">
      <c r="A151" s="1">
        <v>41061</v>
      </c>
      <c r="B151">
        <v>-32</v>
      </c>
      <c r="C151" t="s">
        <v>107</v>
      </c>
      <c r="D151" s="14">
        <v>10090.219999999999</v>
      </c>
    </row>
    <row r="152" spans="1:4" x14ac:dyDescent="0.25">
      <c r="A152" s="1">
        <v>41061</v>
      </c>
      <c r="B152">
        <v>69.349999999999994</v>
      </c>
      <c r="C152" t="s">
        <v>108</v>
      </c>
      <c r="D152" s="14">
        <v>10122.219999999999</v>
      </c>
    </row>
    <row r="153" spans="1:4" x14ac:dyDescent="0.25">
      <c r="A153" s="1">
        <v>41057</v>
      </c>
      <c r="B153">
        <v>-7500</v>
      </c>
      <c r="C153" t="s">
        <v>98</v>
      </c>
      <c r="D153" s="14">
        <v>10052.870000000001</v>
      </c>
    </row>
    <row r="154" spans="1:4" x14ac:dyDescent="0.25">
      <c r="A154" s="1">
        <v>41055</v>
      </c>
      <c r="B154">
        <v>-2500</v>
      </c>
      <c r="C154" t="s">
        <v>109</v>
      </c>
      <c r="D154" s="14">
        <v>17552.87</v>
      </c>
    </row>
    <row r="155" spans="1:4" x14ac:dyDescent="0.25">
      <c r="A155" s="1">
        <v>41043</v>
      </c>
      <c r="B155">
        <v>-5000</v>
      </c>
      <c r="C155" t="s">
        <v>98</v>
      </c>
      <c r="D155" s="14">
        <v>20052.87</v>
      </c>
    </row>
    <row r="156" spans="1:4" x14ac:dyDescent="0.25">
      <c r="A156" s="1">
        <v>41030</v>
      </c>
      <c r="B156">
        <v>-26</v>
      </c>
      <c r="C156" t="s">
        <v>107</v>
      </c>
      <c r="D156" s="14">
        <v>25052.87</v>
      </c>
    </row>
    <row r="157" spans="1:4" x14ac:dyDescent="0.25">
      <c r="A157" s="1">
        <v>41030</v>
      </c>
      <c r="B157">
        <v>58.27</v>
      </c>
      <c r="C157" t="s">
        <v>108</v>
      </c>
      <c r="D157" s="14">
        <v>25078.87</v>
      </c>
    </row>
    <row r="158" spans="1:4" x14ac:dyDescent="0.25">
      <c r="A158" s="1">
        <v>41010</v>
      </c>
      <c r="B158">
        <v>25000</v>
      </c>
      <c r="C158" t="s">
        <v>6</v>
      </c>
      <c r="D158" s="14">
        <v>25020.6</v>
      </c>
    </row>
    <row r="159" spans="1:4" x14ac:dyDescent="0.25">
      <c r="A159" s="1">
        <v>40969</v>
      </c>
      <c r="B159">
        <v>1.17</v>
      </c>
      <c r="C159" t="s">
        <v>108</v>
      </c>
      <c r="D159" s="14">
        <v>20.6</v>
      </c>
    </row>
    <row r="160" spans="1:4" x14ac:dyDescent="0.25">
      <c r="A160" s="1">
        <v>40941</v>
      </c>
      <c r="B160">
        <v>-10000</v>
      </c>
      <c r="C160" t="s">
        <v>98</v>
      </c>
      <c r="D160" s="14">
        <v>19.43</v>
      </c>
    </row>
    <row r="161" spans="1:4" x14ac:dyDescent="0.25">
      <c r="A161" s="1">
        <v>40940</v>
      </c>
      <c r="B161">
        <v>6.99</v>
      </c>
      <c r="C161" t="s">
        <v>108</v>
      </c>
      <c r="D161" s="14">
        <v>10019.43</v>
      </c>
    </row>
    <row r="162" spans="1:4" x14ac:dyDescent="0.25">
      <c r="A162" s="1">
        <v>40934</v>
      </c>
      <c r="B162">
        <v>10000</v>
      </c>
      <c r="C162" t="s">
        <v>110</v>
      </c>
      <c r="D162" s="14">
        <v>10012.44</v>
      </c>
    </row>
    <row r="163" spans="1:4" x14ac:dyDescent="0.25">
      <c r="A163" s="1">
        <v>40909</v>
      </c>
      <c r="B163">
        <v>-9</v>
      </c>
      <c r="C163" t="s">
        <v>107</v>
      </c>
      <c r="D163" s="14">
        <v>12.44</v>
      </c>
    </row>
    <row r="164" spans="1:4" x14ac:dyDescent="0.25">
      <c r="A164" s="1">
        <v>40909</v>
      </c>
      <c r="B164">
        <v>21.44</v>
      </c>
      <c r="C164" t="s">
        <v>108</v>
      </c>
      <c r="D164" s="14">
        <v>21.44</v>
      </c>
    </row>
    <row r="165" spans="1:4" x14ac:dyDescent="0.25">
      <c r="A165" s="1">
        <v>40907</v>
      </c>
      <c r="B165">
        <v>-10000</v>
      </c>
      <c r="C165" t="s">
        <v>111</v>
      </c>
    </row>
    <row r="166" spans="1:4" x14ac:dyDescent="0.25">
      <c r="A166" s="1">
        <v>40889</v>
      </c>
      <c r="B166">
        <v>10000</v>
      </c>
      <c r="C166" t="s">
        <v>110</v>
      </c>
      <c r="D166" s="14">
        <v>10000</v>
      </c>
    </row>
  </sheetData>
  <mergeCells count="1">
    <mergeCell ref="A1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4"/>
  <sheetViews>
    <sheetView workbookViewId="0">
      <selection activeCell="G29" sqref="G29"/>
    </sheetView>
  </sheetViews>
  <sheetFormatPr defaultRowHeight="15" x14ac:dyDescent="0.25"/>
  <cols>
    <col min="2" max="2" width="16.28515625" customWidth="1"/>
    <col min="3" max="3" width="8.28515625" customWidth="1"/>
    <col min="4" max="4" width="70.140625" customWidth="1"/>
    <col min="5" max="5" width="15.85546875" customWidth="1"/>
    <col min="7" max="7" width="46.140625" customWidth="1"/>
  </cols>
  <sheetData>
    <row r="2" spans="2:7" ht="26.25" x14ac:dyDescent="0.4">
      <c r="B2" s="28" t="s">
        <v>122</v>
      </c>
      <c r="C2" s="28"/>
      <c r="D2" s="28"/>
      <c r="E2" s="28"/>
    </row>
    <row r="5" spans="2:7" x14ac:dyDescent="0.25">
      <c r="B5" s="1"/>
    </row>
    <row r="6" spans="2:7" x14ac:dyDescent="0.25">
      <c r="B6" s="1">
        <v>41089</v>
      </c>
      <c r="C6">
        <v>250</v>
      </c>
      <c r="D6" t="s">
        <v>114</v>
      </c>
      <c r="E6">
        <v>2847.96</v>
      </c>
    </row>
    <row r="7" spans="2:7" x14ac:dyDescent="0.25">
      <c r="B7" s="1">
        <v>41089</v>
      </c>
      <c r="C7">
        <v>-352.9</v>
      </c>
      <c r="D7" t="s">
        <v>115</v>
      </c>
      <c r="E7">
        <v>2597.96</v>
      </c>
      <c r="G7" t="s">
        <v>123</v>
      </c>
    </row>
    <row r="8" spans="2:7" x14ac:dyDescent="0.25">
      <c r="B8" s="4">
        <v>41087</v>
      </c>
      <c r="C8" s="5">
        <v>-5555</v>
      </c>
      <c r="D8" s="5" t="s">
        <v>4</v>
      </c>
      <c r="E8" s="5">
        <v>2950.86</v>
      </c>
      <c r="F8" s="5"/>
      <c r="G8" s="5" t="s">
        <v>126</v>
      </c>
    </row>
    <row r="9" spans="2:7" x14ac:dyDescent="0.25">
      <c r="B9" s="4">
        <v>41086</v>
      </c>
      <c r="C9" s="5">
        <v>-1000</v>
      </c>
      <c r="D9" s="5" t="s">
        <v>116</v>
      </c>
      <c r="E9" s="5">
        <v>8505.86</v>
      </c>
      <c r="F9" s="5"/>
      <c r="G9" s="5" t="s">
        <v>126</v>
      </c>
    </row>
    <row r="10" spans="2:7" x14ac:dyDescent="0.25">
      <c r="B10" s="1">
        <v>41085</v>
      </c>
      <c r="C10">
        <v>1500</v>
      </c>
      <c r="D10" t="s">
        <v>117</v>
      </c>
      <c r="E10">
        <v>9505.86</v>
      </c>
    </row>
    <row r="11" spans="2:7" x14ac:dyDescent="0.25">
      <c r="B11" s="1">
        <v>41080</v>
      </c>
      <c r="C11">
        <v>-1659.6</v>
      </c>
      <c r="D11" t="s">
        <v>118</v>
      </c>
      <c r="E11">
        <v>8005.86</v>
      </c>
      <c r="G11" t="s">
        <v>124</v>
      </c>
    </row>
    <row r="12" spans="2:7" x14ac:dyDescent="0.25">
      <c r="B12" s="4">
        <v>41079</v>
      </c>
      <c r="C12" s="5">
        <v>-1000</v>
      </c>
      <c r="D12" s="5" t="s">
        <v>116</v>
      </c>
      <c r="E12" s="5">
        <v>9665.4599999999991</v>
      </c>
      <c r="F12" s="5"/>
      <c r="G12" s="5" t="s">
        <v>126</v>
      </c>
    </row>
    <row r="13" spans="2:7" x14ac:dyDescent="0.25">
      <c r="B13" s="1">
        <v>41078</v>
      </c>
      <c r="C13">
        <v>1500</v>
      </c>
      <c r="D13" t="s">
        <v>117</v>
      </c>
      <c r="E13">
        <v>10665.46</v>
      </c>
    </row>
    <row r="14" spans="2:7" x14ac:dyDescent="0.25">
      <c r="B14" s="22">
        <v>41076</v>
      </c>
      <c r="C14" s="23">
        <v>-6777.82</v>
      </c>
      <c r="D14" s="23" t="s">
        <v>119</v>
      </c>
      <c r="E14" s="23">
        <v>9165.4599999999991</v>
      </c>
      <c r="F14" s="23"/>
      <c r="G14" s="23" t="s">
        <v>125</v>
      </c>
    </row>
    <row r="15" spans="2:7" x14ac:dyDescent="0.25">
      <c r="B15" s="22">
        <v>41075</v>
      </c>
      <c r="C15" s="23">
        <v>6777.82</v>
      </c>
      <c r="D15" s="23" t="s">
        <v>120</v>
      </c>
      <c r="E15" s="23">
        <v>15943.28</v>
      </c>
      <c r="F15" s="23"/>
      <c r="G15" s="23" t="s">
        <v>125</v>
      </c>
    </row>
    <row r="16" spans="2:7" x14ac:dyDescent="0.25">
      <c r="B16" s="1">
        <v>41075</v>
      </c>
      <c r="C16">
        <v>200</v>
      </c>
      <c r="D16" t="s">
        <v>114</v>
      </c>
      <c r="E16">
        <v>9165.4599999999991</v>
      </c>
    </row>
    <row r="17" spans="2:7" x14ac:dyDescent="0.25">
      <c r="B17" s="4">
        <v>41072</v>
      </c>
      <c r="C17" s="5">
        <v>-1000</v>
      </c>
      <c r="D17" s="5" t="s">
        <v>116</v>
      </c>
      <c r="E17" s="5">
        <v>8965.4599999999991</v>
      </c>
      <c r="F17" s="5"/>
      <c r="G17" s="5" t="s">
        <v>126</v>
      </c>
    </row>
    <row r="18" spans="2:7" x14ac:dyDescent="0.25">
      <c r="B18" s="1">
        <v>41071</v>
      </c>
      <c r="C18">
        <v>1250</v>
      </c>
      <c r="D18" t="s">
        <v>117</v>
      </c>
      <c r="E18">
        <v>9965.4599999999991</v>
      </c>
    </row>
    <row r="19" spans="2:7" x14ac:dyDescent="0.25">
      <c r="B19" s="4">
        <v>41065</v>
      </c>
      <c r="C19" s="5">
        <v>-1000</v>
      </c>
      <c r="D19" s="5" t="s">
        <v>116</v>
      </c>
      <c r="E19" s="5">
        <v>8715.4599999999991</v>
      </c>
      <c r="F19" s="5"/>
      <c r="G19" s="5" t="s">
        <v>126</v>
      </c>
    </row>
    <row r="20" spans="2:7" x14ac:dyDescent="0.25">
      <c r="B20" s="1">
        <v>41064</v>
      </c>
      <c r="C20">
        <v>1250</v>
      </c>
      <c r="D20" t="s">
        <v>117</v>
      </c>
      <c r="E20">
        <v>9715.4599999999991</v>
      </c>
    </row>
    <row r="21" spans="2:7" x14ac:dyDescent="0.25">
      <c r="B21" s="1">
        <v>41061</v>
      </c>
      <c r="C21">
        <v>200</v>
      </c>
      <c r="D21" t="s">
        <v>114</v>
      </c>
      <c r="E21">
        <v>8465.4599999999991</v>
      </c>
    </row>
    <row r="22" spans="2:7" x14ac:dyDescent="0.25">
      <c r="B22" s="4">
        <v>41058</v>
      </c>
      <c r="C22" s="5">
        <v>-1000</v>
      </c>
      <c r="D22" s="5" t="s">
        <v>116</v>
      </c>
      <c r="E22" s="5">
        <v>8265.4599999999991</v>
      </c>
      <c r="F22" s="5"/>
      <c r="G22" s="5" t="s">
        <v>126</v>
      </c>
    </row>
    <row r="23" spans="2:7" x14ac:dyDescent="0.25">
      <c r="B23" s="1">
        <v>41057</v>
      </c>
      <c r="C23">
        <v>1250</v>
      </c>
      <c r="D23" t="s">
        <v>117</v>
      </c>
      <c r="E23">
        <v>9265.4599999999991</v>
      </c>
    </row>
    <row r="24" spans="2:7" x14ac:dyDescent="0.25">
      <c r="B24" s="1">
        <v>41054</v>
      </c>
      <c r="C24">
        <v>8015.46</v>
      </c>
      <c r="D24" t="s">
        <v>121</v>
      </c>
      <c r="E24">
        <v>8015.46</v>
      </c>
    </row>
  </sheetData>
  <mergeCells count="1"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income</vt:lpstr>
      <vt:lpstr>COMPANY</vt:lpstr>
      <vt:lpstr>Trust Company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johnmmd</dc:creator>
  <cp:lastModifiedBy>johnmmd</cp:lastModifiedBy>
  <dcterms:created xsi:type="dcterms:W3CDTF">2012-07-23T12:03:04Z</dcterms:created>
  <dcterms:modified xsi:type="dcterms:W3CDTF">2012-07-23T12:30:14Z</dcterms:modified>
</cp:coreProperties>
</file>