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132" windowWidth="20100" windowHeight="8760"/>
  </bookViews>
  <sheets>
    <sheet name="Business Income 1st quarter" sheetId="1" r:id="rId1"/>
    <sheet name="Business expenses" sheetId="2" r:id="rId2"/>
    <sheet name="Mileage and car running cost" sheetId="3" r:id="rId3"/>
  </sheets>
  <calcPr calcId="144525"/>
</workbook>
</file>

<file path=xl/calcChain.xml><?xml version="1.0" encoding="utf-8"?>
<calcChain xmlns="http://schemas.openxmlformats.org/spreadsheetml/2006/main">
  <c r="J15" i="1" l="1"/>
  <c r="F12" i="3"/>
  <c r="F10" i="3"/>
  <c r="I10" i="2"/>
  <c r="I9" i="2"/>
  <c r="I8" i="2"/>
  <c r="I7" i="2"/>
  <c r="I6" i="2"/>
  <c r="I5" i="2"/>
  <c r="I4" i="2"/>
  <c r="I3" i="2"/>
  <c r="I2" i="2" s="1"/>
  <c r="C2" i="2"/>
  <c r="J5" i="1" l="1"/>
  <c r="F18" i="1"/>
  <c r="F17" i="1"/>
  <c r="F16" i="1"/>
  <c r="F15" i="1"/>
  <c r="F14" i="1"/>
  <c r="F13" i="1"/>
  <c r="F12" i="1"/>
  <c r="F11" i="1"/>
  <c r="F10" i="1"/>
  <c r="F9" i="1"/>
  <c r="F8" i="1"/>
  <c r="F7" i="1"/>
  <c r="G3" i="1"/>
  <c r="D22" i="1"/>
  <c r="C22" i="1"/>
  <c r="E18" i="1"/>
  <c r="E13" i="1"/>
  <c r="E11" i="1"/>
  <c r="E9" i="1"/>
  <c r="E8" i="1"/>
  <c r="E7" i="1"/>
  <c r="D6" i="1"/>
  <c r="C3" i="1"/>
  <c r="F3" i="1" l="1"/>
  <c r="E3" i="1"/>
  <c r="D3" i="1"/>
</calcChain>
</file>

<file path=xl/sharedStrings.xml><?xml version="1.0" encoding="utf-8"?>
<sst xmlns="http://schemas.openxmlformats.org/spreadsheetml/2006/main" count="115" uniqueCount="88">
  <si>
    <t>FIRST QUARTER</t>
  </si>
  <si>
    <t>TOTAL INCOME</t>
  </si>
  <si>
    <t>total</t>
  </si>
  <si>
    <t>weeks</t>
  </si>
  <si>
    <t>Date</t>
  </si>
  <si>
    <t>week 1</t>
  </si>
  <si>
    <t>week 2</t>
  </si>
  <si>
    <t>week 3</t>
  </si>
  <si>
    <t>week 4</t>
  </si>
  <si>
    <t>week 5</t>
  </si>
  <si>
    <t>week 6</t>
  </si>
  <si>
    <t>week 7</t>
  </si>
  <si>
    <t>week 8</t>
  </si>
  <si>
    <t>week 9</t>
  </si>
  <si>
    <t>week 10</t>
  </si>
  <si>
    <t>week 11</t>
  </si>
  <si>
    <t>week 12</t>
  </si>
  <si>
    <t>week 13</t>
  </si>
  <si>
    <t>PAY received</t>
  </si>
  <si>
    <t>up to date</t>
  </si>
  <si>
    <t>exetel internet</t>
  </si>
  <si>
    <t>BigW</t>
  </si>
  <si>
    <t>(doctors Bag)</t>
  </si>
  <si>
    <t>RACGP registration</t>
  </si>
  <si>
    <t>virgin mobile</t>
  </si>
  <si>
    <t>financial diary/whiteboard marker</t>
  </si>
  <si>
    <t>Drive to see Financial Adviser - Eastwood</t>
  </si>
  <si>
    <t>CAPTIVA travel</t>
  </si>
  <si>
    <t>22220 to 22390 (170kms)</t>
  </si>
  <si>
    <t>IPA accountants</t>
  </si>
  <si>
    <t>exetel - phone / internet</t>
  </si>
  <si>
    <t>AHPRA registration renewal</t>
  </si>
  <si>
    <t>13/08/2011 - 14/08/2011</t>
  </si>
  <si>
    <t xml:space="preserve">Crowne Plaza hunter valley-Boreinger Conference </t>
  </si>
  <si>
    <t>Dinner</t>
  </si>
  <si>
    <t>13/08/2011-14/08/2011</t>
  </si>
  <si>
    <t>Conference and Cessnock Hospital patient Visit</t>
  </si>
  <si>
    <t>22967 to 23140 (173kms)</t>
  </si>
  <si>
    <t>envelopes (kmart)</t>
  </si>
  <si>
    <t>Gentlemens OutFitters - suits</t>
  </si>
  <si>
    <t>travel for dry cleaning</t>
  </si>
  <si>
    <t xml:space="preserve"> 23273 to 23305 (32kms)</t>
  </si>
  <si>
    <t>Dry Cleaning</t>
  </si>
  <si>
    <t>Polo Shirts</t>
  </si>
  <si>
    <t>Mens Shirt</t>
  </si>
  <si>
    <t>CommBank Account Service Fee</t>
  </si>
  <si>
    <t>AVANT imdemnity</t>
  </si>
  <si>
    <t>RURAL DOCTORS ASSOCI GUNDAGAI</t>
  </si>
  <si>
    <t>RACGP S8 book + shipping</t>
  </si>
  <si>
    <t>70% take home</t>
  </si>
  <si>
    <t>10% GST charged</t>
  </si>
  <si>
    <t>Payment</t>
  </si>
  <si>
    <t>(expenses) GST 10% paid to surgery</t>
  </si>
  <si>
    <t>(expenses) 30% to Surgery</t>
  </si>
  <si>
    <t>EXPENSE TOTAL</t>
  </si>
  <si>
    <t>Wollombi Med Fee Expense</t>
  </si>
  <si>
    <t>AVANT medical insurance</t>
  </si>
  <si>
    <t>AHPRA registration</t>
  </si>
  <si>
    <t>College/Medical Membership</t>
  </si>
  <si>
    <t>Conference/workshop</t>
  </si>
  <si>
    <t>Bank fee (commbank+anz)</t>
  </si>
  <si>
    <t>EXETEL phone/internet</t>
  </si>
  <si>
    <t>Virgin Mobile</t>
  </si>
  <si>
    <t>office/medical equipment</t>
  </si>
  <si>
    <t xml:space="preserve"> RACGP Clinical Emergency Management workshop (intermediate)</t>
  </si>
  <si>
    <t xml:space="preserve"> RACGP Clinical Emergency Management workshop (advanced)</t>
  </si>
  <si>
    <t>Costco membership</t>
  </si>
  <si>
    <t>Travel to Costco</t>
  </si>
  <si>
    <t>24390 to 24720</t>
  </si>
  <si>
    <t>Costco Business cost</t>
  </si>
  <si>
    <t>Travel Pick-up hire car</t>
  </si>
  <si>
    <t>24720 to 24734</t>
  </si>
  <si>
    <t>Travel return-up hire car</t>
  </si>
  <si>
    <t>24895 to 24907</t>
  </si>
  <si>
    <t>Travel Bag (for overnight bag)</t>
  </si>
  <si>
    <t>Sydney Car Park</t>
  </si>
  <si>
    <t>Travel to Sydney</t>
  </si>
  <si>
    <t>24960-25140-25319</t>
  </si>
  <si>
    <t>Going to work on Captiva</t>
  </si>
  <si>
    <t>25319-25370-25420</t>
  </si>
  <si>
    <t>25420 - 25435</t>
  </si>
  <si>
    <t>Buy Shoes Travel</t>
  </si>
  <si>
    <t xml:space="preserve">25435 - 25446 </t>
  </si>
  <si>
    <t>Work Shoes</t>
  </si>
  <si>
    <t>SUM Expenses</t>
  </si>
  <si>
    <t>TOTAL EXPENSES with GST</t>
  </si>
  <si>
    <t>income 1 --- Wollombi Medical Practice Work</t>
  </si>
  <si>
    <t>Income 2 --- Cessnock VMO Hospital Pay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</si>
</sst>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  <numFmt numFmtId="0" formatCode="_-[$$-C09]* #,##0.00_-;\-[$$-C09]* #,##0.00_-;_-[$$-C09]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0"/>
      <name val="Arial"/>
    </font>
    <font>
      <sz val="10"/>
      <name val="Arial"/>
      <family val="2"/>
    </font>
    <font>
      <sz val="10"/>
      <name val="Calibri"/>
      <family val="2"/>
      <scheme val="minor"/>
    </font>
    <font>
      <sz val="8"/>
      <color theme="1"/>
      <name val="Verdana"/>
      <family val="2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color rgb="FF000000"/>
      <name val="Verdana"/>
      <family val="2"/>
    </font>
    <font>
      <sz val="10"/>
      <color rgb="FFFF0000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sz val="11"/>
      <color rgb="FFFFFF00"/>
      <name val="Calibri"/>
      <family val="2"/>
      <scheme val="minor"/>
    </font>
    <font>
      <sz val="8"/>
      <color rgb="FF9C0006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FF00"/>
        <bgColor indexed="64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 style="thin">
        <color rgb="FF7F7F7F"/>
      </right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0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4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7" fillId="4" borderId="0" applyNumberFormat="0" applyBorder="0" applyAlignment="0" applyProtection="0"/>
    <xf numFmtId="0" fontId="8" fillId="5" borderId="1" applyNumberFormat="0" applyAlignment="0" applyProtection="0"/>
    <xf numFmtId="0" fontId="4" fillId="0" borderId="0"/>
    <xf numFmtId="0" fontId="1" fillId="0" borderId="0"/>
    <xf numFmtId="0" fontId="2" fillId="2" borderId="0" applyNumberFormat="0" applyBorder="0" applyAlignment="0" applyProtection="0"/>
    <xf numFmtId="0" fontId="4" fillId="0" borderId="0"/>
    <xf numFmtId="0" fontId="4" fillId="0" borderId="0"/>
    <xf numFmtId="0" fontId="1" fillId="0" borderId="0"/>
    <xf numFmtId="0" fontId="7" fillId="4" borderId="0" applyNumberFormat="0" applyBorder="0" applyAlignment="0" applyProtection="0"/>
    <xf numFmtId="0" fontId="8" fillId="5" borderId="1" applyNumberFormat="0" applyAlignment="0" applyProtection="0"/>
  </cellStyleXfs>
  <cellXfs count="54">
    <xf numFmtId="0" fontId="0" fillId="0" borderId="0" xfId="0"/>
    <xf numFmtId="9" fontId="5" fillId="0" borderId="0" xfId="2" applyFont="1" applyAlignment="1">
      <alignment wrapText="1"/>
    </xf>
    <xf numFmtId="0" fontId="5" fillId="0" borderId="0" xfId="4" applyFont="1" applyAlignment="1">
      <alignment wrapText="1"/>
    </xf>
    <xf numFmtId="0" fontId="0" fillId="0" borderId="0" xfId="0" applyAlignment="1">
      <alignment vertical="top" wrapText="1"/>
    </xf>
    <xf numFmtId="44" fontId="0" fillId="0" borderId="0" xfId="1" applyFont="1" applyAlignment="1">
      <alignment vertical="top" wrapText="1"/>
    </xf>
    <xf numFmtId="14" fontId="0" fillId="0" borderId="0" xfId="0" applyNumberFormat="1" applyAlignment="1">
      <alignment vertical="top" wrapText="1"/>
    </xf>
    <xf numFmtId="14" fontId="5" fillId="0" borderId="0" xfId="4" applyNumberFormat="1" applyFont="1" applyAlignment="1">
      <alignment horizontal="right" vertical="top" wrapText="1"/>
    </xf>
    <xf numFmtId="0" fontId="5" fillId="0" borderId="0" xfId="4" applyFont="1" applyAlignment="1">
      <alignment vertical="top" wrapText="1"/>
    </xf>
    <xf numFmtId="44" fontId="5" fillId="0" borderId="0" xfId="1" applyFont="1" applyAlignment="1">
      <alignment vertical="top" wrapText="1"/>
    </xf>
    <xf numFmtId="0" fontId="4" fillId="0" borderId="0" xfId="4" applyAlignment="1">
      <alignment wrapText="1"/>
    </xf>
    <xf numFmtId="14" fontId="5" fillId="0" borderId="0" xfId="4" applyNumberFormat="1" applyFont="1" applyAlignment="1">
      <alignment wrapText="1"/>
    </xf>
    <xf numFmtId="0" fontId="5" fillId="0" borderId="0" xfId="4" applyNumberFormat="1" applyFont="1" applyAlignment="1">
      <alignment horizontal="right" wrapText="1"/>
    </xf>
    <xf numFmtId="14" fontId="4" fillId="0" borderId="0" xfId="4" applyNumberFormat="1" applyAlignment="1">
      <alignment wrapText="1"/>
    </xf>
    <xf numFmtId="164" fontId="4" fillId="0" borderId="0" xfId="4" applyNumberFormat="1" applyAlignment="1">
      <alignment wrapText="1"/>
    </xf>
    <xf numFmtId="164" fontId="4" fillId="0" borderId="0" xfId="4" applyNumberFormat="1" applyFont="1" applyAlignment="1">
      <alignment wrapText="1"/>
    </xf>
    <xf numFmtId="0" fontId="4" fillId="3" borderId="0" xfId="4" applyFill="1" applyAlignment="1">
      <alignment wrapText="1"/>
    </xf>
    <xf numFmtId="14" fontId="4" fillId="3" borderId="0" xfId="4" applyNumberFormat="1" applyFill="1" applyAlignment="1">
      <alignment wrapText="1"/>
    </xf>
    <xf numFmtId="164" fontId="4" fillId="3" borderId="0" xfId="4" applyNumberFormat="1" applyFill="1" applyAlignment="1">
      <alignment wrapText="1"/>
    </xf>
    <xf numFmtId="14" fontId="4" fillId="0" borderId="0" xfId="4" applyNumberFormat="1" applyFont="1" applyAlignment="1">
      <alignment wrapText="1"/>
    </xf>
    <xf numFmtId="44" fontId="10" fillId="0" borderId="0" xfId="1" applyFont="1"/>
    <xf numFmtId="0" fontId="2" fillId="2" borderId="0" xfId="3" applyAlignment="1">
      <alignment horizontal="right" vertical="top" wrapText="1"/>
    </xf>
    <xf numFmtId="44" fontId="2" fillId="2" borderId="0" xfId="1" applyFont="1" applyFill="1" applyAlignment="1">
      <alignment vertical="top" wrapText="1"/>
    </xf>
    <xf numFmtId="164" fontId="5" fillId="0" borderId="0" xfId="4" applyNumberFormat="1" applyFont="1" applyAlignment="1">
      <alignment vertical="top" wrapText="1"/>
    </xf>
    <xf numFmtId="0" fontId="0" fillId="0" borderId="0" xfId="0" quotePrefix="1" applyAlignment="1">
      <alignment vertical="top" wrapText="1"/>
    </xf>
    <xf numFmtId="0" fontId="6" fillId="0" borderId="0" xfId="0" applyFont="1" applyAlignment="1">
      <alignment vertical="top" wrapText="1"/>
    </xf>
    <xf numFmtId="14" fontId="9" fillId="0" borderId="0" xfId="0" applyNumberFormat="1" applyFont="1" applyAlignment="1">
      <alignment vertical="top" wrapText="1"/>
    </xf>
    <xf numFmtId="0" fontId="9" fillId="0" borderId="0" xfId="0" applyFont="1" applyAlignment="1">
      <alignment vertical="top" wrapText="1"/>
    </xf>
    <xf numFmtId="44" fontId="9" fillId="0" borderId="0" xfId="1" applyFont="1" applyAlignment="1">
      <alignment vertical="top" wrapText="1"/>
    </xf>
    <xf numFmtId="14" fontId="11" fillId="0" borderId="0" xfId="4" applyNumberFormat="1" applyFont="1" applyAlignment="1">
      <alignment horizontal="right" vertical="top" wrapText="1"/>
    </xf>
    <xf numFmtId="0" fontId="11" fillId="0" borderId="0" xfId="4" applyFont="1" applyAlignment="1">
      <alignment vertical="top" wrapText="1"/>
    </xf>
    <xf numFmtId="44" fontId="11" fillId="0" borderId="0" xfId="1" applyFont="1" applyAlignment="1">
      <alignment vertical="top" wrapText="1"/>
    </xf>
    <xf numFmtId="0" fontId="12" fillId="0" borderId="0" xfId="0" applyFont="1" applyAlignment="1">
      <alignment vertical="top" wrapText="1"/>
    </xf>
    <xf numFmtId="44" fontId="5" fillId="0" borderId="0" xfId="4" applyNumberFormat="1" applyFont="1" applyAlignment="1">
      <alignment vertical="top" wrapText="1"/>
    </xf>
    <xf numFmtId="44" fontId="0" fillId="0" borderId="0" xfId="0" applyNumberFormat="1" applyAlignment="1">
      <alignment vertical="top" wrapText="1"/>
    </xf>
    <xf numFmtId="0" fontId="7" fillId="4" borderId="0" xfId="10" applyAlignment="1">
      <alignment vertical="top" wrapText="1"/>
    </xf>
    <xf numFmtId="44" fontId="7" fillId="4" borderId="0" xfId="10" applyNumberFormat="1" applyAlignment="1">
      <alignment vertical="top" wrapText="1"/>
    </xf>
    <xf numFmtId="0" fontId="0" fillId="6" borderId="0" xfId="0" applyFill="1"/>
    <xf numFmtId="0" fontId="0" fillId="6" borderId="0" xfId="1" applyNumberFormat="1" applyFont="1" applyFill="1"/>
    <xf numFmtId="0" fontId="5" fillId="6" borderId="0" xfId="4" applyFont="1" applyFill="1" applyAlignment="1">
      <alignment vertical="top" wrapText="1"/>
    </xf>
    <xf numFmtId="44" fontId="5" fillId="6" borderId="0" xfId="4" applyNumberFormat="1" applyFont="1" applyFill="1" applyAlignment="1">
      <alignment vertical="top" wrapText="1"/>
    </xf>
    <xf numFmtId="0" fontId="0" fillId="6" borderId="0" xfId="0" applyFill="1" applyAlignment="1">
      <alignment vertical="top" wrapText="1"/>
    </xf>
    <xf numFmtId="44" fontId="0" fillId="6" borderId="0" xfId="0" applyNumberFormat="1" applyFill="1" applyAlignment="1">
      <alignment vertical="top" wrapText="1"/>
    </xf>
    <xf numFmtId="0" fontId="13" fillId="6" borderId="2" xfId="11" applyFont="1" applyFill="1" applyBorder="1" applyAlignment="1">
      <alignment vertical="top" wrapText="1"/>
    </xf>
    <xf numFmtId="0" fontId="13" fillId="6" borderId="3" xfId="11" applyNumberFormat="1" applyFont="1" applyFill="1" applyBorder="1"/>
    <xf numFmtId="0" fontId="14" fillId="7" borderId="0" xfId="10" applyNumberFormat="1" applyFont="1" applyFill="1" applyAlignment="1">
      <alignment horizontal="right" wrapText="1"/>
    </xf>
    <xf numFmtId="164" fontId="14" fillId="7" borderId="0" xfId="10" applyNumberFormat="1" applyFont="1" applyFill="1" applyAlignment="1">
      <alignment wrapText="1"/>
    </xf>
    <xf numFmtId="0" fontId="14" fillId="7" borderId="0" xfId="10" applyFont="1" applyFill="1"/>
    <xf numFmtId="164" fontId="14" fillId="7" borderId="0" xfId="10" applyNumberFormat="1" applyFont="1" applyFill="1"/>
    <xf numFmtId="0" fontId="15" fillId="4" borderId="0" xfId="10" applyNumberFormat="1" applyFont="1" applyAlignment="1">
      <alignment horizontal="right" wrapText="1"/>
    </xf>
    <xf numFmtId="164" fontId="15" fillId="4" borderId="0" xfId="10" applyNumberFormat="1" applyFont="1" applyAlignment="1">
      <alignment wrapText="1"/>
    </xf>
    <xf numFmtId="0" fontId="15" fillId="4" borderId="0" xfId="10" applyFont="1"/>
    <xf numFmtId="0" fontId="4" fillId="0" borderId="0" xfId="4" applyFont="1" applyAlignment="1"/>
    <xf numFmtId="164" fontId="4" fillId="0" borderId="0" xfId="4" applyNumberFormat="1" applyAlignment="1"/>
    <xf numFmtId="0" fontId="0" fillId="0" borderId="0" xfId="0" applyAlignment="1"/>
  </cellXfs>
  <cellStyles count="20">
    <cellStyle name="Bad" xfId="10" builtinId="27"/>
    <cellStyle name="Bad 2" xfId="18"/>
    <cellStyle name="Calculation" xfId="11" builtinId="22"/>
    <cellStyle name="Calculation 2" xfId="19"/>
    <cellStyle name="Comma 2" xfId="7"/>
    <cellStyle name="Comma 2 2" xfId="8"/>
    <cellStyle name="Currency" xfId="1" builtinId="4"/>
    <cellStyle name="Good" xfId="3" builtinId="26"/>
    <cellStyle name="Good 2" xfId="14"/>
    <cellStyle name="Normal" xfId="0" builtinId="0"/>
    <cellStyle name="Normal 2" xfId="5"/>
    <cellStyle name="Normal 2 2" xfId="4"/>
    <cellStyle name="Normal 2 2 2" xfId="15"/>
    <cellStyle name="Normal 2 3" xfId="16"/>
    <cellStyle name="Normal 2_Business Income 1st quarter" xfId="12"/>
    <cellStyle name="Normal 3" xfId="13"/>
    <cellStyle name="Normal 4" xfId="17"/>
    <cellStyle name="Percent" xfId="2" builtinId="5"/>
    <cellStyle name="Percent 2" xfId="6"/>
    <cellStyle name="Percent 2 2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tabSelected="1" workbookViewId="0">
      <selection activeCell="D22" sqref="D22"/>
    </sheetView>
  </sheetViews>
  <sheetFormatPr defaultRowHeight="14.4" x14ac:dyDescent="0.3"/>
  <cols>
    <col min="2" max="2" width="11.6640625" customWidth="1"/>
    <col min="3" max="3" width="11.88671875" customWidth="1"/>
    <col min="4" max="4" width="10.6640625" customWidth="1"/>
    <col min="5" max="5" width="8.88671875" customWidth="1"/>
    <col min="6" max="6" width="11.77734375" customWidth="1"/>
    <col min="7" max="7" width="11.109375" customWidth="1"/>
    <col min="9" max="9" width="26.109375" customWidth="1"/>
    <col min="10" max="10" width="16" customWidth="1"/>
  </cols>
  <sheetData>
    <row r="1" spans="1:10" x14ac:dyDescent="0.3">
      <c r="A1" t="s">
        <v>86</v>
      </c>
    </row>
    <row r="2" spans="1:10" ht="42" x14ac:dyDescent="0.3">
      <c r="A2" s="2" t="s">
        <v>0</v>
      </c>
      <c r="B2" s="10"/>
      <c r="C2" s="11" t="s">
        <v>1</v>
      </c>
      <c r="D2" s="48" t="s">
        <v>53</v>
      </c>
      <c r="E2" s="48" t="s">
        <v>52</v>
      </c>
      <c r="F2" s="44" t="s">
        <v>54</v>
      </c>
      <c r="G2" s="1" t="s">
        <v>49</v>
      </c>
    </row>
    <row r="3" spans="1:10" x14ac:dyDescent="0.3">
      <c r="A3" s="9"/>
      <c r="B3" s="12" t="s">
        <v>2</v>
      </c>
      <c r="C3" s="13">
        <f>SUM(C6:C18)</f>
        <v>60509.299999999988</v>
      </c>
      <c r="D3" s="49">
        <f>SUM(D6:D18)</f>
        <v>17912.93</v>
      </c>
      <c r="E3" s="49">
        <f>SUM(E6:E18)</f>
        <v>1791.2605000000001</v>
      </c>
      <c r="F3" s="45">
        <f>SUM(F6:F18)</f>
        <v>19704.190499999997</v>
      </c>
      <c r="G3" s="13">
        <f>SUM(G6:G18)</f>
        <v>40805.1</v>
      </c>
    </row>
    <row r="4" spans="1:10" x14ac:dyDescent="0.3">
      <c r="A4" s="9"/>
      <c r="B4" s="12"/>
      <c r="C4" s="13"/>
      <c r="D4" s="49"/>
      <c r="E4" s="49"/>
      <c r="F4" s="46"/>
      <c r="G4" s="13"/>
    </row>
    <row r="5" spans="1:10" x14ac:dyDescent="0.3">
      <c r="A5" s="9" t="s">
        <v>3</v>
      </c>
      <c r="B5" s="12" t="s">
        <v>4</v>
      </c>
      <c r="C5" s="13"/>
      <c r="D5" s="49"/>
      <c r="E5" s="50"/>
      <c r="F5" s="46"/>
      <c r="G5" s="14"/>
      <c r="I5" s="36" t="s">
        <v>55</v>
      </c>
      <c r="J5" s="37">
        <f>F3</f>
        <v>19704.190499999997</v>
      </c>
    </row>
    <row r="6" spans="1:10" x14ac:dyDescent="0.3">
      <c r="A6" s="9" t="s">
        <v>5</v>
      </c>
      <c r="B6" s="12">
        <v>40730</v>
      </c>
      <c r="C6" s="13">
        <v>799.25</v>
      </c>
      <c r="D6" s="49">
        <f>C6-G6-E6</f>
        <v>0</v>
      </c>
      <c r="E6" s="49"/>
      <c r="F6" s="46"/>
      <c r="G6" s="13">
        <v>799.25</v>
      </c>
      <c r="I6" s="38" t="s">
        <v>56</v>
      </c>
      <c r="J6" s="39">
        <v>998.2</v>
      </c>
    </row>
    <row r="7" spans="1:10" x14ac:dyDescent="0.3">
      <c r="A7" s="9" t="s">
        <v>6</v>
      </c>
      <c r="B7" s="12">
        <v>40737</v>
      </c>
      <c r="C7" s="13">
        <v>2099.65</v>
      </c>
      <c r="D7" s="49">
        <v>629.88</v>
      </c>
      <c r="E7" s="49">
        <f>(C7*0.3)*(0.1)</f>
        <v>62.9895</v>
      </c>
      <c r="F7" s="47">
        <f>SUM(D7:E7)</f>
        <v>692.86950000000002</v>
      </c>
      <c r="G7" s="13">
        <v>1406.78</v>
      </c>
      <c r="I7" s="40" t="s">
        <v>57</v>
      </c>
      <c r="J7" s="41">
        <v>480</v>
      </c>
    </row>
    <row r="8" spans="1:10" x14ac:dyDescent="0.3">
      <c r="A8" s="9" t="s">
        <v>7</v>
      </c>
      <c r="B8" s="12">
        <v>40744</v>
      </c>
      <c r="C8" s="13">
        <v>5147.2</v>
      </c>
      <c r="D8" s="49">
        <v>1544.15</v>
      </c>
      <c r="E8" s="49">
        <f>(C8*0.3)*(0.1)</f>
        <v>154.416</v>
      </c>
      <c r="F8" s="47">
        <f t="shared" ref="F8:F18" si="0">SUM(D8:E8)</f>
        <v>1698.566</v>
      </c>
      <c r="G8" s="13">
        <v>3448.63</v>
      </c>
      <c r="I8" s="40" t="s">
        <v>58</v>
      </c>
      <c r="J8" s="41">
        <v>1699</v>
      </c>
    </row>
    <row r="9" spans="1:10" x14ac:dyDescent="0.3">
      <c r="A9" s="9" t="s">
        <v>8</v>
      </c>
      <c r="B9" s="12">
        <v>40751</v>
      </c>
      <c r="C9" s="13">
        <v>4747.2</v>
      </c>
      <c r="D9" s="49">
        <v>1424.15</v>
      </c>
      <c r="E9" s="49">
        <f>(C9*0.3)*(0.1)</f>
        <v>142.416</v>
      </c>
      <c r="F9" s="47">
        <f t="shared" si="0"/>
        <v>1566.566</v>
      </c>
      <c r="G9" s="13">
        <v>3180.63</v>
      </c>
      <c r="I9" s="40" t="s">
        <v>59</v>
      </c>
      <c r="J9" s="41">
        <v>2401.65</v>
      </c>
    </row>
    <row r="10" spans="1:10" x14ac:dyDescent="0.3">
      <c r="A10" s="9" t="s">
        <v>9</v>
      </c>
      <c r="B10" s="12">
        <v>40758</v>
      </c>
      <c r="C10" s="13">
        <v>4412.3999999999996</v>
      </c>
      <c r="D10" s="49">
        <v>1323.71</v>
      </c>
      <c r="E10" s="49">
        <v>132.37</v>
      </c>
      <c r="F10" s="47">
        <f t="shared" si="0"/>
        <v>1456.08</v>
      </c>
      <c r="G10" s="13">
        <v>2956.32</v>
      </c>
      <c r="I10" s="40" t="s">
        <v>60</v>
      </c>
      <c r="J10" s="41">
        <v>10</v>
      </c>
    </row>
    <row r="11" spans="1:10" x14ac:dyDescent="0.3">
      <c r="A11" s="9" t="s">
        <v>10</v>
      </c>
      <c r="B11" s="12">
        <v>40765</v>
      </c>
      <c r="C11" s="13">
        <v>5802.1</v>
      </c>
      <c r="D11" s="49">
        <v>1740.62</v>
      </c>
      <c r="E11" s="49">
        <f>(C11*0.3)*(0.1)</f>
        <v>174.06300000000002</v>
      </c>
      <c r="F11" s="47">
        <f t="shared" si="0"/>
        <v>1914.683</v>
      </c>
      <c r="G11" s="13">
        <v>3887.42</v>
      </c>
      <c r="I11" s="40" t="s">
        <v>61</v>
      </c>
      <c r="J11" s="41">
        <v>176.74</v>
      </c>
    </row>
    <row r="12" spans="1:10" x14ac:dyDescent="0.3">
      <c r="A12" s="9" t="s">
        <v>11</v>
      </c>
      <c r="B12" s="12">
        <v>40772</v>
      </c>
      <c r="C12" s="13">
        <v>5136.3</v>
      </c>
      <c r="D12" s="49">
        <v>1540.89</v>
      </c>
      <c r="E12" s="49">
        <v>154.08000000000001</v>
      </c>
      <c r="F12" s="47">
        <f t="shared" si="0"/>
        <v>1694.97</v>
      </c>
      <c r="G12" s="13">
        <v>3441.33</v>
      </c>
      <c r="I12" s="40" t="s">
        <v>62</v>
      </c>
      <c r="J12" s="41">
        <v>157.84</v>
      </c>
    </row>
    <row r="13" spans="1:10" x14ac:dyDescent="0.3">
      <c r="A13" s="9" t="s">
        <v>12</v>
      </c>
      <c r="B13" s="12">
        <v>40779</v>
      </c>
      <c r="C13" s="13">
        <v>5755.5</v>
      </c>
      <c r="D13" s="49">
        <v>1726.64</v>
      </c>
      <c r="E13" s="49">
        <f t="shared" ref="E13:E18" si="1">(C13*0.3)*(0.1)</f>
        <v>172.66499999999999</v>
      </c>
      <c r="F13" s="47">
        <f t="shared" si="0"/>
        <v>1899.3050000000001</v>
      </c>
      <c r="G13" s="13">
        <v>3856.19</v>
      </c>
      <c r="I13" s="40" t="s">
        <v>63</v>
      </c>
      <c r="J13" s="41">
        <v>1465.45</v>
      </c>
    </row>
    <row r="14" spans="1:10" ht="15" thickBot="1" x14ac:dyDescent="0.35">
      <c r="A14" s="9" t="s">
        <v>13</v>
      </c>
      <c r="B14" s="12">
        <v>40786</v>
      </c>
      <c r="C14" s="13">
        <v>4323.7</v>
      </c>
      <c r="D14" s="49">
        <v>1297.1099999999999</v>
      </c>
      <c r="E14" s="49">
        <v>129.69999999999999</v>
      </c>
      <c r="F14" s="47">
        <f t="shared" si="0"/>
        <v>1426.81</v>
      </c>
      <c r="G14" s="13">
        <v>2896.89</v>
      </c>
      <c r="I14" s="36"/>
      <c r="J14" s="37"/>
    </row>
    <row r="15" spans="1:10" ht="15" thickBot="1" x14ac:dyDescent="0.35">
      <c r="A15" s="9" t="s">
        <v>14</v>
      </c>
      <c r="B15" s="12">
        <v>40793</v>
      </c>
      <c r="C15" s="13">
        <v>6355.6</v>
      </c>
      <c r="D15" s="49">
        <v>1906.68</v>
      </c>
      <c r="E15" s="49">
        <v>190.66</v>
      </c>
      <c r="F15" s="47">
        <f t="shared" si="0"/>
        <v>2097.34</v>
      </c>
      <c r="G15" s="13">
        <v>4258.26</v>
      </c>
      <c r="I15" s="42" t="s">
        <v>85</v>
      </c>
      <c r="J15" s="43">
        <f>SUM(J5:J13)</f>
        <v>27093.070500000002</v>
      </c>
    </row>
    <row r="16" spans="1:10" x14ac:dyDescent="0.3">
      <c r="A16" s="9" t="s">
        <v>15</v>
      </c>
      <c r="B16" s="12">
        <v>40800</v>
      </c>
      <c r="C16" s="13">
        <v>5487.05</v>
      </c>
      <c r="D16" s="49">
        <v>1646.11</v>
      </c>
      <c r="E16" s="49">
        <v>164.61</v>
      </c>
      <c r="F16" s="47">
        <f t="shared" si="0"/>
        <v>1810.7199999999998</v>
      </c>
      <c r="G16" s="13">
        <v>3676.33</v>
      </c>
    </row>
    <row r="17" spans="1:7" x14ac:dyDescent="0.3">
      <c r="A17" s="9" t="s">
        <v>16</v>
      </c>
      <c r="B17" s="12">
        <v>40807</v>
      </c>
      <c r="C17" s="13">
        <v>5152.6499999999996</v>
      </c>
      <c r="D17" s="49">
        <v>1545.79</v>
      </c>
      <c r="E17" s="49">
        <v>154.57</v>
      </c>
      <c r="F17" s="47">
        <f t="shared" si="0"/>
        <v>1700.36</v>
      </c>
      <c r="G17" s="13">
        <v>3452.29</v>
      </c>
    </row>
    <row r="18" spans="1:7" x14ac:dyDescent="0.3">
      <c r="A18" s="9" t="s">
        <v>17</v>
      </c>
      <c r="B18" s="12">
        <v>40814</v>
      </c>
      <c r="C18" s="13">
        <v>5290.7</v>
      </c>
      <c r="D18" s="49">
        <v>1587.2</v>
      </c>
      <c r="E18" s="49">
        <f t="shared" si="1"/>
        <v>158.721</v>
      </c>
      <c r="F18" s="47">
        <f t="shared" si="0"/>
        <v>1745.921</v>
      </c>
      <c r="G18" s="13">
        <v>3544.78</v>
      </c>
    </row>
    <row r="19" spans="1:7" x14ac:dyDescent="0.3">
      <c r="A19" s="15"/>
      <c r="B19" s="16"/>
      <c r="C19" s="17"/>
      <c r="D19" s="17"/>
      <c r="E19" s="17"/>
      <c r="F19" s="17"/>
    </row>
    <row r="20" spans="1:7" s="53" customFormat="1" ht="19.2" customHeight="1" x14ac:dyDescent="0.3">
      <c r="A20" s="51" t="s">
        <v>87</v>
      </c>
      <c r="B20" s="51"/>
      <c r="C20" s="51"/>
      <c r="D20" s="52"/>
      <c r="E20" s="52"/>
      <c r="F20" s="52"/>
    </row>
    <row r="21" spans="1:7" ht="27" x14ac:dyDescent="0.3">
      <c r="A21" s="9"/>
      <c r="B21" s="18" t="s">
        <v>4</v>
      </c>
      <c r="C21" s="14" t="s">
        <v>18</v>
      </c>
      <c r="D21" s="14" t="s">
        <v>50</v>
      </c>
      <c r="E21" s="13" t="s">
        <v>51</v>
      </c>
      <c r="F21" s="13"/>
    </row>
    <row r="22" spans="1:7" x14ac:dyDescent="0.3">
      <c r="A22" s="9"/>
      <c r="B22" s="12">
        <v>40807</v>
      </c>
      <c r="C22" s="13">
        <f>SUM(D22:E22)</f>
        <v>5137.2199999999993</v>
      </c>
      <c r="D22" s="13">
        <f>457.08+9.94</f>
        <v>467.02</v>
      </c>
      <c r="E22" s="13">
        <v>4670.2</v>
      </c>
      <c r="F22" s="13"/>
    </row>
    <row r="23" spans="1:7" x14ac:dyDescent="0.3">
      <c r="A23" s="9"/>
      <c r="B23" s="12"/>
      <c r="C23" s="13"/>
      <c r="D23" s="13"/>
      <c r="E23" s="13"/>
      <c r="F23" s="13"/>
    </row>
    <row r="24" spans="1:7" x14ac:dyDescent="0.3">
      <c r="A24" s="9"/>
      <c r="B24" s="12"/>
      <c r="C24" s="13"/>
      <c r="D24" s="13"/>
      <c r="E24" s="13"/>
      <c r="F24" s="13"/>
    </row>
    <row r="25" spans="1:7" x14ac:dyDescent="0.3">
      <c r="A25" s="9"/>
      <c r="B25" s="12"/>
      <c r="C25" s="19"/>
      <c r="D25" s="13"/>
      <c r="E25" s="13"/>
      <c r="F25" s="13"/>
    </row>
    <row r="26" spans="1:7" x14ac:dyDescent="0.3">
      <c r="A26" s="9"/>
      <c r="B26" s="12"/>
      <c r="C26" s="13"/>
      <c r="D26" s="13"/>
      <c r="E26" s="13"/>
      <c r="F26" s="13"/>
    </row>
    <row r="27" spans="1:7" x14ac:dyDescent="0.3">
      <c r="A27" s="9"/>
      <c r="B27" s="12"/>
      <c r="C27" s="13"/>
      <c r="D27" s="13"/>
      <c r="E27" s="13"/>
      <c r="F27" s="13"/>
    </row>
  </sheetData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75"/>
  <sheetViews>
    <sheetView zoomScaleNormal="100" workbookViewId="0">
      <selection activeCell="I3" sqref="I3:I10"/>
    </sheetView>
  </sheetViews>
  <sheetFormatPr defaultRowHeight="14.4" x14ac:dyDescent="0.3"/>
  <cols>
    <col min="1" max="1" width="13.44140625" style="3" customWidth="1"/>
    <col min="2" max="2" width="28.33203125" style="3" customWidth="1"/>
    <col min="3" max="3" width="9.88671875" style="4" bestFit="1" customWidth="1"/>
    <col min="4" max="4" width="21.77734375" style="3" customWidth="1"/>
    <col min="5" max="5" width="18.33203125" style="3" customWidth="1"/>
    <col min="6" max="7" width="8.88671875" style="3"/>
    <col min="8" max="8" width="29.88671875" style="3" customWidth="1"/>
    <col min="9" max="9" width="14" style="3" customWidth="1"/>
    <col min="10" max="10" width="33.21875" style="3" customWidth="1"/>
    <col min="11" max="11" width="13.77734375" style="3" customWidth="1"/>
    <col min="12" max="16384" width="8.88671875" style="3"/>
  </cols>
  <sheetData>
    <row r="2" spans="1:12" x14ac:dyDescent="0.3">
      <c r="A2" s="6" t="s">
        <v>4</v>
      </c>
      <c r="B2" s="20" t="s">
        <v>19</v>
      </c>
      <c r="C2" s="21">
        <f>SUM(C4:C184)</f>
        <v>7388.880000000001</v>
      </c>
      <c r="D2" s="7"/>
      <c r="E2" s="22"/>
      <c r="F2" s="7"/>
      <c r="G2" s="7"/>
      <c r="H2" s="34" t="s">
        <v>84</v>
      </c>
      <c r="I2" s="35">
        <f>SUM(I3:I10)</f>
        <v>7388.88</v>
      </c>
      <c r="J2" s="7"/>
      <c r="K2" s="7"/>
    </row>
    <row r="3" spans="1:12" x14ac:dyDescent="0.3">
      <c r="A3" s="6"/>
      <c r="B3" s="7"/>
      <c r="C3" s="8"/>
      <c r="D3" s="7"/>
      <c r="E3" s="7"/>
      <c r="F3" s="7"/>
      <c r="G3" s="7"/>
      <c r="H3" s="7" t="s">
        <v>56</v>
      </c>
      <c r="I3" s="32">
        <f>SUM(C4,C5,C9,C19,C30)</f>
        <v>998.2</v>
      </c>
      <c r="J3" s="7"/>
      <c r="K3" s="7"/>
    </row>
    <row r="4" spans="1:12" x14ac:dyDescent="0.3">
      <c r="A4" s="5">
        <v>40724</v>
      </c>
      <c r="B4" s="3" t="s">
        <v>46</v>
      </c>
      <c r="C4" s="4">
        <v>330</v>
      </c>
      <c r="H4" s="3" t="s">
        <v>57</v>
      </c>
      <c r="I4" s="33">
        <f>C14</f>
        <v>480</v>
      </c>
      <c r="L4" s="7"/>
    </row>
    <row r="5" spans="1:12" x14ac:dyDescent="0.3">
      <c r="A5" s="5">
        <v>40724</v>
      </c>
      <c r="B5" s="3" t="s">
        <v>46</v>
      </c>
      <c r="C5" s="4">
        <v>167.05</v>
      </c>
      <c r="H5" s="3" t="s">
        <v>58</v>
      </c>
      <c r="I5" s="33">
        <f>SUM(C8,C28)</f>
        <v>1699</v>
      </c>
    </row>
    <row r="6" spans="1:12" x14ac:dyDescent="0.3">
      <c r="A6" s="5">
        <v>40725</v>
      </c>
      <c r="B6" s="3" t="s">
        <v>20</v>
      </c>
      <c r="C6" s="4">
        <v>59.79</v>
      </c>
      <c r="H6" s="3" t="s">
        <v>59</v>
      </c>
      <c r="I6" s="33">
        <f>SUM(C15,C16,C23,C24)</f>
        <v>2401.65</v>
      </c>
    </row>
    <row r="7" spans="1:12" s="31" customFormat="1" ht="14.4" customHeight="1" x14ac:dyDescent="0.3">
      <c r="A7" s="5">
        <v>40727</v>
      </c>
      <c r="B7" s="3" t="s">
        <v>21</v>
      </c>
      <c r="C7" s="4">
        <v>34.79</v>
      </c>
      <c r="D7" s="3" t="s">
        <v>22</v>
      </c>
      <c r="E7" s="3"/>
      <c r="F7" s="3"/>
      <c r="G7" s="3"/>
      <c r="H7" s="3" t="s">
        <v>60</v>
      </c>
      <c r="I7" s="33">
        <f>C27</f>
        <v>10</v>
      </c>
      <c r="J7" s="3"/>
      <c r="K7" s="3"/>
      <c r="L7" s="3"/>
    </row>
    <row r="8" spans="1:12" x14ac:dyDescent="0.3">
      <c r="A8" s="5">
        <v>40731</v>
      </c>
      <c r="B8" s="3" t="s">
        <v>23</v>
      </c>
      <c r="C8" s="4">
        <v>995</v>
      </c>
      <c r="H8" s="3" t="s">
        <v>61</v>
      </c>
      <c r="I8" s="33">
        <f>SUM(C6,C13,C26)</f>
        <v>176.74</v>
      </c>
    </row>
    <row r="9" spans="1:12" x14ac:dyDescent="0.3">
      <c r="A9" s="5">
        <v>40739</v>
      </c>
      <c r="B9" s="3" t="s">
        <v>46</v>
      </c>
      <c r="C9" s="4">
        <v>167.05</v>
      </c>
      <c r="H9" s="3" t="s">
        <v>62</v>
      </c>
      <c r="I9" s="33">
        <f>SUM(C10,C20,C32)</f>
        <v>157.84</v>
      </c>
    </row>
    <row r="10" spans="1:12" x14ac:dyDescent="0.3">
      <c r="A10" s="5">
        <v>40742</v>
      </c>
      <c r="B10" s="3" t="s">
        <v>24</v>
      </c>
      <c r="C10" s="4">
        <v>44</v>
      </c>
      <c r="H10" s="3" t="s">
        <v>63</v>
      </c>
      <c r="I10" s="33">
        <f>SUM(C7,C11,C12,C17,C18,C21,C22,C25,C29,C31,C33,C34,C35,C36)</f>
        <v>1465.45</v>
      </c>
    </row>
    <row r="11" spans="1:12" ht="28.8" x14ac:dyDescent="0.3">
      <c r="A11" s="5">
        <v>40748</v>
      </c>
      <c r="B11" s="3" t="s">
        <v>25</v>
      </c>
      <c r="C11" s="4">
        <v>12</v>
      </c>
    </row>
    <row r="12" spans="1:12" x14ac:dyDescent="0.3">
      <c r="A12" s="5">
        <v>40742</v>
      </c>
      <c r="B12" s="3" t="s">
        <v>29</v>
      </c>
      <c r="C12" s="4">
        <v>100</v>
      </c>
    </row>
    <row r="13" spans="1:12" x14ac:dyDescent="0.3">
      <c r="A13" s="5">
        <v>40756</v>
      </c>
      <c r="B13" s="3" t="s">
        <v>30</v>
      </c>
      <c r="C13" s="4">
        <v>58.9</v>
      </c>
      <c r="H13" s="23"/>
    </row>
    <row r="14" spans="1:12" x14ac:dyDescent="0.3">
      <c r="A14" s="5">
        <v>40757</v>
      </c>
      <c r="B14" s="3" t="s">
        <v>31</v>
      </c>
      <c r="C14" s="4">
        <v>480</v>
      </c>
    </row>
    <row r="15" spans="1:12" ht="28.8" x14ac:dyDescent="0.3">
      <c r="A15" s="5" t="s">
        <v>32</v>
      </c>
      <c r="B15" s="3" t="s">
        <v>33</v>
      </c>
      <c r="C15" s="4">
        <v>120</v>
      </c>
    </row>
    <row r="16" spans="1:12" x14ac:dyDescent="0.3">
      <c r="A16" s="5">
        <v>40768</v>
      </c>
      <c r="B16" s="3" t="s">
        <v>34</v>
      </c>
      <c r="C16" s="4">
        <v>111.65</v>
      </c>
    </row>
    <row r="17" spans="1:11" x14ac:dyDescent="0.3">
      <c r="A17" s="5">
        <v>40769</v>
      </c>
      <c r="B17" s="3" t="s">
        <v>38</v>
      </c>
      <c r="C17" s="4">
        <v>13.3</v>
      </c>
    </row>
    <row r="18" spans="1:11" x14ac:dyDescent="0.3">
      <c r="A18" s="5">
        <v>40769</v>
      </c>
      <c r="B18" s="3" t="s">
        <v>39</v>
      </c>
      <c r="C18" s="4">
        <v>917.8</v>
      </c>
    </row>
    <row r="19" spans="1:11" x14ac:dyDescent="0.3">
      <c r="A19" s="5">
        <v>40770</v>
      </c>
      <c r="B19" s="3" t="s">
        <v>46</v>
      </c>
      <c r="C19" s="4">
        <v>167.05</v>
      </c>
    </row>
    <row r="20" spans="1:11" x14ac:dyDescent="0.3">
      <c r="A20" s="5">
        <v>40772</v>
      </c>
      <c r="B20" s="3" t="s">
        <v>24</v>
      </c>
      <c r="C20" s="4">
        <v>54</v>
      </c>
    </row>
    <row r="21" spans="1:11" x14ac:dyDescent="0.3">
      <c r="A21" s="5">
        <v>40774</v>
      </c>
      <c r="B21" s="3" t="s">
        <v>42</v>
      </c>
      <c r="C21" s="4">
        <v>36.5</v>
      </c>
    </row>
    <row r="22" spans="1:11" x14ac:dyDescent="0.3">
      <c r="A22" s="5">
        <v>40773</v>
      </c>
      <c r="B22" s="3" t="s">
        <v>43</v>
      </c>
      <c r="C22" s="4">
        <v>9.23</v>
      </c>
    </row>
    <row r="23" spans="1:11" ht="43.2" x14ac:dyDescent="0.3">
      <c r="A23" s="5">
        <v>40779</v>
      </c>
      <c r="B23" s="3" t="s">
        <v>64</v>
      </c>
      <c r="C23" s="4">
        <v>520</v>
      </c>
    </row>
    <row r="24" spans="1:11" ht="43.2" x14ac:dyDescent="0.3">
      <c r="A24" s="5">
        <v>40779</v>
      </c>
      <c r="B24" s="3" t="s">
        <v>65</v>
      </c>
      <c r="C24" s="4">
        <v>1650</v>
      </c>
    </row>
    <row r="25" spans="1:11" x14ac:dyDescent="0.3">
      <c r="A25" s="5">
        <v>40780</v>
      </c>
      <c r="B25" s="3" t="s">
        <v>44</v>
      </c>
      <c r="C25" s="4">
        <v>13.45</v>
      </c>
    </row>
    <row r="26" spans="1:11" x14ac:dyDescent="0.3">
      <c r="A26" s="6">
        <v>40787</v>
      </c>
      <c r="B26" s="3" t="s">
        <v>30</v>
      </c>
      <c r="C26" s="8">
        <v>58.05</v>
      </c>
      <c r="D26" s="7"/>
      <c r="E26" s="7"/>
      <c r="F26" s="7"/>
      <c r="G26" s="7"/>
      <c r="H26" s="7"/>
      <c r="I26" s="7"/>
      <c r="J26" s="7"/>
      <c r="K26" s="7"/>
    </row>
    <row r="27" spans="1:11" x14ac:dyDescent="0.3">
      <c r="A27" s="6">
        <v>40788</v>
      </c>
      <c r="B27" s="7" t="s">
        <v>45</v>
      </c>
      <c r="C27" s="8">
        <v>10</v>
      </c>
      <c r="D27" s="7"/>
      <c r="E27" s="7"/>
      <c r="F27" s="7"/>
      <c r="G27" s="7"/>
      <c r="H27" s="7"/>
      <c r="I27" s="7"/>
      <c r="J27" s="7"/>
      <c r="K27" s="7"/>
    </row>
    <row r="28" spans="1:11" x14ac:dyDescent="0.3">
      <c r="A28" s="6">
        <v>40798</v>
      </c>
      <c r="B28" s="24" t="s">
        <v>47</v>
      </c>
      <c r="C28" s="8">
        <v>704</v>
      </c>
      <c r="D28" s="7"/>
      <c r="E28" s="7"/>
      <c r="F28" s="7"/>
      <c r="G28" s="7"/>
      <c r="H28" s="7"/>
      <c r="I28" s="7"/>
      <c r="J28" s="7"/>
      <c r="K28" s="7"/>
    </row>
    <row r="29" spans="1:11" x14ac:dyDescent="0.3">
      <c r="A29" s="6">
        <v>40799</v>
      </c>
      <c r="B29" s="7" t="s">
        <v>48</v>
      </c>
      <c r="C29" s="8">
        <v>16</v>
      </c>
      <c r="D29" s="7"/>
      <c r="E29" s="7"/>
      <c r="F29" s="7"/>
      <c r="G29" s="7"/>
      <c r="H29" s="7"/>
      <c r="I29" s="7"/>
      <c r="J29" s="7"/>
      <c r="K29" s="7"/>
    </row>
    <row r="30" spans="1:11" x14ac:dyDescent="0.3">
      <c r="A30" s="6">
        <v>40801</v>
      </c>
      <c r="B30" s="3" t="s">
        <v>46</v>
      </c>
      <c r="C30" s="8">
        <v>167.05</v>
      </c>
      <c r="D30" s="7"/>
      <c r="E30" s="7"/>
      <c r="F30" s="7"/>
      <c r="G30" s="7"/>
      <c r="H30" s="7"/>
      <c r="I30" s="7"/>
      <c r="J30" s="7"/>
      <c r="K30" s="7"/>
    </row>
    <row r="31" spans="1:11" x14ac:dyDescent="0.3">
      <c r="A31" s="6">
        <v>40798</v>
      </c>
      <c r="B31" s="7" t="s">
        <v>66</v>
      </c>
      <c r="C31" s="8">
        <v>55</v>
      </c>
      <c r="D31" s="7"/>
      <c r="E31" s="7"/>
      <c r="F31" s="7"/>
      <c r="G31" s="7"/>
      <c r="H31" s="7"/>
      <c r="I31" s="7"/>
      <c r="J31" s="7"/>
      <c r="K31" s="7"/>
    </row>
    <row r="32" spans="1:11" x14ac:dyDescent="0.3">
      <c r="A32" s="6">
        <v>40803</v>
      </c>
      <c r="B32" s="3" t="s">
        <v>24</v>
      </c>
      <c r="C32" s="8">
        <v>59.84</v>
      </c>
      <c r="D32" s="7"/>
      <c r="E32" s="7"/>
      <c r="F32" s="7"/>
      <c r="G32" s="7"/>
      <c r="H32" s="7"/>
      <c r="I32" s="7"/>
      <c r="J32" s="7"/>
      <c r="K32" s="7"/>
    </row>
    <row r="33" spans="1:11" x14ac:dyDescent="0.3">
      <c r="A33" s="6">
        <v>40804</v>
      </c>
      <c r="B33" s="7" t="s">
        <v>69</v>
      </c>
      <c r="C33" s="8">
        <v>76.47</v>
      </c>
      <c r="D33" s="7"/>
      <c r="E33" s="7"/>
      <c r="F33" s="7"/>
      <c r="G33" s="7"/>
      <c r="H33" s="7"/>
      <c r="I33" s="7"/>
      <c r="J33" s="7"/>
      <c r="K33" s="7"/>
    </row>
    <row r="34" spans="1:11" x14ac:dyDescent="0.3">
      <c r="A34" s="6">
        <v>40811</v>
      </c>
      <c r="B34" s="7" t="s">
        <v>74</v>
      </c>
      <c r="C34" s="8">
        <v>49.95</v>
      </c>
      <c r="D34" s="7"/>
      <c r="E34" s="7"/>
      <c r="F34" s="7"/>
      <c r="G34" s="7"/>
      <c r="H34" s="7"/>
      <c r="I34" s="7"/>
      <c r="J34" s="7"/>
      <c r="K34" s="7"/>
    </row>
    <row r="35" spans="1:11" x14ac:dyDescent="0.3">
      <c r="A35" s="6">
        <v>40811</v>
      </c>
      <c r="B35" s="7" t="s">
        <v>75</v>
      </c>
      <c r="C35" s="8">
        <v>26</v>
      </c>
      <c r="D35" s="7"/>
      <c r="E35" s="7"/>
      <c r="F35" s="7"/>
      <c r="G35" s="7"/>
      <c r="H35" s="7"/>
      <c r="I35" s="7"/>
      <c r="J35" s="7"/>
      <c r="K35" s="7"/>
    </row>
    <row r="36" spans="1:11" x14ac:dyDescent="0.3">
      <c r="A36" s="6">
        <v>40813</v>
      </c>
      <c r="B36" s="7" t="s">
        <v>83</v>
      </c>
      <c r="C36" s="8">
        <v>104.96</v>
      </c>
      <c r="D36" s="7"/>
      <c r="E36" s="7"/>
      <c r="F36" s="7"/>
      <c r="G36" s="7"/>
      <c r="H36" s="7"/>
      <c r="I36" s="7"/>
      <c r="J36" s="7"/>
      <c r="K36" s="7"/>
    </row>
    <row r="37" spans="1:11" x14ac:dyDescent="0.3">
      <c r="A37" s="6"/>
      <c r="B37" s="7"/>
      <c r="C37" s="8"/>
      <c r="D37" s="7"/>
      <c r="E37" s="7"/>
      <c r="F37" s="7"/>
      <c r="G37" s="7"/>
      <c r="H37" s="7"/>
      <c r="I37" s="7"/>
      <c r="J37" s="7"/>
      <c r="K37" s="7"/>
    </row>
    <row r="38" spans="1:11" x14ac:dyDescent="0.3">
      <c r="A38" s="6"/>
      <c r="B38" s="7"/>
      <c r="C38" s="8"/>
      <c r="D38" s="7"/>
      <c r="E38" s="7"/>
      <c r="F38" s="7"/>
      <c r="G38" s="7"/>
      <c r="H38" s="7"/>
      <c r="I38" s="7"/>
      <c r="J38" s="7"/>
      <c r="K38" s="7"/>
    </row>
    <row r="39" spans="1:11" x14ac:dyDescent="0.3">
      <c r="A39" s="6"/>
      <c r="B39" s="7"/>
      <c r="C39" s="8"/>
      <c r="D39" s="7"/>
      <c r="E39" s="7"/>
      <c r="F39" s="7"/>
      <c r="G39" s="7"/>
      <c r="H39" s="7"/>
      <c r="I39" s="7"/>
      <c r="J39" s="7"/>
      <c r="K39" s="7"/>
    </row>
    <row r="40" spans="1:11" x14ac:dyDescent="0.3">
      <c r="A40" s="6"/>
      <c r="B40" s="7"/>
      <c r="C40" s="8"/>
      <c r="D40" s="7"/>
      <c r="E40" s="7"/>
      <c r="F40" s="7"/>
      <c r="G40" s="7"/>
      <c r="H40" s="7"/>
      <c r="I40" s="7"/>
      <c r="J40" s="7"/>
      <c r="K40" s="7"/>
    </row>
    <row r="41" spans="1:11" x14ac:dyDescent="0.3">
      <c r="A41" s="6"/>
      <c r="B41" s="7"/>
      <c r="C41" s="8"/>
      <c r="D41" s="7"/>
      <c r="E41" s="7"/>
      <c r="F41" s="7"/>
      <c r="G41" s="7"/>
      <c r="H41" s="7"/>
      <c r="I41" s="7"/>
      <c r="J41" s="7"/>
      <c r="K41" s="7"/>
    </row>
    <row r="42" spans="1:11" x14ac:dyDescent="0.3">
      <c r="A42" s="6"/>
      <c r="B42" s="7"/>
      <c r="C42" s="8"/>
      <c r="D42" s="7"/>
      <c r="E42" s="7"/>
      <c r="F42" s="7"/>
      <c r="G42" s="7"/>
      <c r="H42" s="7"/>
      <c r="I42" s="7"/>
      <c r="J42" s="7"/>
      <c r="K42" s="7"/>
    </row>
    <row r="55" spans="3:3" x14ac:dyDescent="0.3">
      <c r="C55" s="3"/>
    </row>
    <row r="56" spans="3:3" x14ac:dyDescent="0.3">
      <c r="C56" s="3"/>
    </row>
    <row r="57" spans="3:3" x14ac:dyDescent="0.3">
      <c r="C57" s="3"/>
    </row>
    <row r="58" spans="3:3" x14ac:dyDescent="0.3">
      <c r="C58" s="3"/>
    </row>
    <row r="59" spans="3:3" x14ac:dyDescent="0.3">
      <c r="C59" s="3"/>
    </row>
    <row r="60" spans="3:3" x14ac:dyDescent="0.3">
      <c r="C60" s="3"/>
    </row>
    <row r="61" spans="3:3" x14ac:dyDescent="0.3">
      <c r="C61" s="3"/>
    </row>
    <row r="62" spans="3:3" x14ac:dyDescent="0.3">
      <c r="C62" s="3"/>
    </row>
    <row r="63" spans="3:3" x14ac:dyDescent="0.3">
      <c r="C63" s="3"/>
    </row>
    <row r="64" spans="3:3" x14ac:dyDescent="0.3">
      <c r="C64" s="3"/>
    </row>
    <row r="65" spans="3:3" x14ac:dyDescent="0.3">
      <c r="C65" s="3"/>
    </row>
    <row r="66" spans="3:3" x14ac:dyDescent="0.3">
      <c r="C66" s="3"/>
    </row>
    <row r="67" spans="3:3" x14ac:dyDescent="0.3">
      <c r="C67" s="3"/>
    </row>
    <row r="68" spans="3:3" x14ac:dyDescent="0.3">
      <c r="C68" s="3"/>
    </row>
    <row r="69" spans="3:3" x14ac:dyDescent="0.3">
      <c r="C69" s="3"/>
    </row>
    <row r="70" spans="3:3" x14ac:dyDescent="0.3">
      <c r="C70" s="3"/>
    </row>
    <row r="71" spans="3:3" x14ac:dyDescent="0.3">
      <c r="C71" s="3"/>
    </row>
    <row r="72" spans="3:3" x14ac:dyDescent="0.3">
      <c r="C72" s="3"/>
    </row>
    <row r="73" spans="3:3" x14ac:dyDescent="0.3">
      <c r="C73" s="3"/>
    </row>
    <row r="74" spans="3:3" x14ac:dyDescent="0.3">
      <c r="C74" s="3"/>
    </row>
    <row r="75" spans="3:3" x14ac:dyDescent="0.3">
      <c r="C75" s="3"/>
    </row>
  </sheetData>
  <pageMargins left="0.7" right="0.7" top="0.75" bottom="0.75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51"/>
  <sheetViews>
    <sheetView workbookViewId="0">
      <selection activeCell="B17" sqref="B17"/>
    </sheetView>
  </sheetViews>
  <sheetFormatPr defaultRowHeight="14.4" x14ac:dyDescent="0.3"/>
  <cols>
    <col min="1" max="1" width="13.44140625" style="3" customWidth="1"/>
    <col min="2" max="2" width="28.33203125" style="3" customWidth="1"/>
    <col min="3" max="3" width="9.88671875" style="4" bestFit="1" customWidth="1"/>
    <col min="4" max="4" width="21.77734375" style="3" customWidth="1"/>
    <col min="5" max="5" width="18.33203125" style="3" customWidth="1"/>
    <col min="6" max="7" width="8.88671875" style="3"/>
    <col min="8" max="8" width="29.88671875" style="3" customWidth="1"/>
    <col min="9" max="9" width="14" style="3" customWidth="1"/>
    <col min="10" max="10" width="33.21875" style="3" customWidth="1"/>
    <col min="11" max="11" width="13.77734375" style="3" customWidth="1"/>
    <col min="12" max="16384" width="8.88671875" style="3"/>
  </cols>
  <sheetData>
    <row r="2" spans="1:12" x14ac:dyDescent="0.3">
      <c r="A2" s="6"/>
      <c r="B2" s="7"/>
      <c r="C2" s="8"/>
      <c r="D2" s="7"/>
      <c r="E2" s="7"/>
      <c r="F2" s="7"/>
      <c r="G2" s="7"/>
      <c r="H2" s="7"/>
      <c r="I2" s="32"/>
      <c r="J2" s="7"/>
      <c r="K2" s="7"/>
    </row>
    <row r="3" spans="1:12" s="26" customFormat="1" ht="28.8" x14ac:dyDescent="0.3">
      <c r="A3" s="25">
        <v>40747</v>
      </c>
      <c r="B3" s="26" t="s">
        <v>26</v>
      </c>
      <c r="C3" s="27"/>
      <c r="D3" s="26" t="s">
        <v>27</v>
      </c>
      <c r="E3" s="26" t="s">
        <v>28</v>
      </c>
      <c r="F3" s="26">
        <v>170</v>
      </c>
      <c r="G3" s="3"/>
      <c r="H3" s="3"/>
      <c r="I3" s="3"/>
      <c r="J3" s="3"/>
      <c r="K3" s="3"/>
      <c r="L3" s="3"/>
    </row>
    <row r="4" spans="1:12" s="26" customFormat="1" ht="14.4" customHeight="1" x14ac:dyDescent="0.3">
      <c r="A4" s="25" t="s">
        <v>35</v>
      </c>
      <c r="B4" s="26" t="s">
        <v>36</v>
      </c>
      <c r="C4" s="27"/>
      <c r="D4" s="26" t="s">
        <v>27</v>
      </c>
      <c r="E4" s="26" t="s">
        <v>37</v>
      </c>
      <c r="F4" s="26">
        <v>173</v>
      </c>
      <c r="G4" s="3"/>
      <c r="H4" s="3"/>
      <c r="I4" s="3"/>
      <c r="J4" s="3"/>
      <c r="K4" s="3"/>
    </row>
    <row r="5" spans="1:12" s="26" customFormat="1" ht="14.4" customHeight="1" x14ac:dyDescent="0.3">
      <c r="A5" s="25">
        <v>40774</v>
      </c>
      <c r="B5" s="26" t="s">
        <v>40</v>
      </c>
      <c r="C5" s="27"/>
      <c r="D5" s="26" t="s">
        <v>27</v>
      </c>
      <c r="E5" s="26" t="s">
        <v>41</v>
      </c>
      <c r="F5" s="26">
        <v>32</v>
      </c>
      <c r="G5" s="3"/>
      <c r="H5" s="3"/>
      <c r="I5" s="3"/>
      <c r="J5" s="3"/>
      <c r="K5" s="3"/>
    </row>
    <row r="6" spans="1:12" s="26" customFormat="1" ht="14.4" customHeight="1" x14ac:dyDescent="0.3">
      <c r="A6" s="28">
        <v>40804</v>
      </c>
      <c r="B6" s="29" t="s">
        <v>67</v>
      </c>
      <c r="C6" s="30"/>
      <c r="D6" s="29" t="s">
        <v>27</v>
      </c>
      <c r="E6" s="29" t="s">
        <v>68</v>
      </c>
      <c r="F6" s="29">
        <v>330</v>
      </c>
      <c r="G6" s="7"/>
      <c r="H6" s="7"/>
      <c r="I6" s="7"/>
      <c r="J6" s="7"/>
      <c r="K6" s="7"/>
    </row>
    <row r="7" spans="1:12" s="26" customFormat="1" ht="14.4" customHeight="1" x14ac:dyDescent="0.3">
      <c r="A7" s="28">
        <v>40805</v>
      </c>
      <c r="B7" s="29" t="s">
        <v>70</v>
      </c>
      <c r="C7" s="30"/>
      <c r="D7" s="29" t="s">
        <v>27</v>
      </c>
      <c r="E7" s="29" t="s">
        <v>71</v>
      </c>
      <c r="F7" s="29">
        <v>14</v>
      </c>
      <c r="G7" s="29"/>
      <c r="H7" s="29"/>
      <c r="I7" s="29"/>
      <c r="J7" s="29"/>
      <c r="K7" s="29"/>
    </row>
    <row r="8" spans="1:12" s="26" customFormat="1" ht="14.4" customHeight="1" x14ac:dyDescent="0.3">
      <c r="A8" s="28">
        <v>40809</v>
      </c>
      <c r="B8" s="29" t="s">
        <v>72</v>
      </c>
      <c r="C8" s="30"/>
      <c r="D8" s="29" t="s">
        <v>27</v>
      </c>
      <c r="E8" s="29" t="s">
        <v>73</v>
      </c>
      <c r="F8" s="29">
        <v>12</v>
      </c>
      <c r="G8" s="29"/>
      <c r="H8" s="29"/>
      <c r="I8" s="29"/>
      <c r="J8" s="29"/>
      <c r="K8" s="29"/>
    </row>
    <row r="9" spans="1:12" s="26" customFormat="1" ht="14.4" customHeight="1" x14ac:dyDescent="0.3">
      <c r="A9" s="28">
        <v>40811</v>
      </c>
      <c r="B9" s="29" t="s">
        <v>76</v>
      </c>
      <c r="C9" s="30"/>
      <c r="D9" s="29" t="s">
        <v>27</v>
      </c>
      <c r="E9" s="29" t="s">
        <v>77</v>
      </c>
      <c r="F9" s="29">
        <v>359</v>
      </c>
      <c r="G9" s="29"/>
      <c r="H9" s="29"/>
      <c r="I9" s="29"/>
      <c r="J9" s="29"/>
      <c r="K9" s="29"/>
    </row>
    <row r="10" spans="1:12" s="26" customFormat="1" ht="14.4" customHeight="1" x14ac:dyDescent="0.3">
      <c r="A10" s="28">
        <v>40812</v>
      </c>
      <c r="B10" s="29" t="s">
        <v>78</v>
      </c>
      <c r="C10" s="30"/>
      <c r="D10" s="29" t="s">
        <v>27</v>
      </c>
      <c r="E10" s="29" t="s">
        <v>79</v>
      </c>
      <c r="F10" s="29">
        <f>25420-25319</f>
        <v>101</v>
      </c>
      <c r="G10" s="29"/>
      <c r="H10" s="29"/>
      <c r="I10" s="29"/>
      <c r="J10" s="29"/>
      <c r="K10" s="29"/>
    </row>
    <row r="11" spans="1:12" s="26" customFormat="1" ht="14.4" customHeight="1" x14ac:dyDescent="0.3">
      <c r="A11" s="28">
        <v>40813</v>
      </c>
      <c r="B11" s="29" t="s">
        <v>70</v>
      </c>
      <c r="C11" s="30"/>
      <c r="D11" s="29" t="s">
        <v>27</v>
      </c>
      <c r="E11" s="29" t="s">
        <v>80</v>
      </c>
      <c r="F11" s="29">
        <v>15</v>
      </c>
      <c r="G11" s="7"/>
      <c r="H11" s="7"/>
      <c r="I11" s="7"/>
      <c r="J11" s="7"/>
      <c r="K11" s="7"/>
    </row>
    <row r="12" spans="1:12" s="26" customFormat="1" ht="14.4" customHeight="1" x14ac:dyDescent="0.3">
      <c r="A12" s="28">
        <v>40813</v>
      </c>
      <c r="B12" s="29" t="s">
        <v>81</v>
      </c>
      <c r="C12" s="30"/>
      <c r="D12" s="29" t="s">
        <v>27</v>
      </c>
      <c r="E12" s="29" t="s">
        <v>82</v>
      </c>
      <c r="F12" s="29">
        <f>25446-25435</f>
        <v>11</v>
      </c>
      <c r="G12" s="7"/>
      <c r="H12" s="7"/>
      <c r="I12" s="7"/>
      <c r="J12" s="7"/>
      <c r="K12" s="7"/>
    </row>
    <row r="13" spans="1:12" ht="14.4" customHeight="1" x14ac:dyDescent="0.3">
      <c r="A13" s="6"/>
      <c r="B13" s="7"/>
      <c r="C13" s="8"/>
      <c r="D13" s="7"/>
      <c r="E13" s="7"/>
      <c r="F13" s="7"/>
      <c r="G13" s="7"/>
      <c r="H13" s="7"/>
      <c r="I13" s="7"/>
      <c r="J13" s="7"/>
      <c r="K13" s="7"/>
    </row>
    <row r="14" spans="1:12" ht="14.4" customHeight="1" x14ac:dyDescent="0.3">
      <c r="A14" s="6"/>
      <c r="B14" s="7"/>
      <c r="C14" s="8"/>
      <c r="D14" s="7"/>
      <c r="E14" s="7"/>
      <c r="F14" s="7"/>
      <c r="G14" s="7"/>
      <c r="H14" s="7"/>
      <c r="I14" s="7"/>
      <c r="J14" s="7"/>
      <c r="K14" s="7"/>
    </row>
    <row r="15" spans="1:12" ht="14.4" customHeight="1" x14ac:dyDescent="0.3">
      <c r="A15" s="6"/>
      <c r="B15" s="7"/>
      <c r="C15" s="8"/>
      <c r="D15" s="7"/>
      <c r="E15" s="7"/>
      <c r="F15" s="7"/>
      <c r="G15" s="7"/>
      <c r="H15" s="7"/>
      <c r="I15" s="7"/>
      <c r="J15" s="7"/>
      <c r="K15" s="7"/>
    </row>
    <row r="16" spans="1:12" ht="14.4" customHeight="1" x14ac:dyDescent="0.3">
      <c r="A16" s="6"/>
      <c r="B16" s="7"/>
      <c r="C16" s="8"/>
      <c r="D16" s="7"/>
      <c r="E16" s="7"/>
      <c r="F16" s="7"/>
      <c r="G16" s="7"/>
      <c r="H16" s="7"/>
      <c r="I16" s="7"/>
      <c r="J16" s="7"/>
      <c r="K16" s="7"/>
    </row>
    <row r="17" spans="1:11" ht="14.4" customHeight="1" x14ac:dyDescent="0.3">
      <c r="A17" s="6"/>
      <c r="B17" s="7"/>
      <c r="C17" s="8"/>
      <c r="D17" s="7"/>
      <c r="E17" s="7"/>
      <c r="F17" s="7"/>
      <c r="G17" s="7"/>
      <c r="H17" s="7"/>
      <c r="I17" s="7"/>
      <c r="J17" s="7"/>
      <c r="K17" s="7"/>
    </row>
    <row r="18" spans="1:11" ht="14.4" customHeight="1" x14ac:dyDescent="0.3">
      <c r="A18" s="6"/>
      <c r="B18" s="7"/>
      <c r="C18" s="8"/>
      <c r="D18" s="7"/>
      <c r="E18" s="7"/>
      <c r="F18" s="7"/>
      <c r="G18" s="7"/>
      <c r="H18" s="7"/>
      <c r="I18" s="7"/>
      <c r="J18" s="7"/>
      <c r="K18" s="7"/>
    </row>
    <row r="19" spans="1:11" ht="14.4" customHeight="1" x14ac:dyDescent="0.3"/>
    <row r="20" spans="1:11" ht="14.4" customHeight="1" x14ac:dyDescent="0.3"/>
    <row r="21" spans="1:11" ht="14.4" customHeight="1" x14ac:dyDescent="0.3"/>
    <row r="22" spans="1:11" ht="14.4" customHeight="1" x14ac:dyDescent="0.3"/>
    <row r="23" spans="1:11" ht="14.4" customHeight="1" x14ac:dyDescent="0.3"/>
    <row r="24" spans="1:11" ht="14.4" customHeight="1" x14ac:dyDescent="0.3"/>
    <row r="25" spans="1:11" ht="14.4" customHeight="1" x14ac:dyDescent="0.3"/>
    <row r="26" spans="1:11" ht="14.4" customHeight="1" x14ac:dyDescent="0.3"/>
    <row r="27" spans="1:11" ht="14.4" customHeight="1" x14ac:dyDescent="0.3"/>
    <row r="28" spans="1:11" ht="14.4" customHeight="1" x14ac:dyDescent="0.3"/>
    <row r="29" spans="1:11" ht="14.4" customHeight="1" x14ac:dyDescent="0.3"/>
    <row r="30" spans="1:11" ht="14.4" customHeight="1" x14ac:dyDescent="0.3"/>
    <row r="31" spans="1:11" ht="14.4" customHeight="1" x14ac:dyDescent="0.3">
      <c r="C31" s="3"/>
    </row>
    <row r="32" spans="1:11" ht="14.4" customHeight="1" x14ac:dyDescent="0.3">
      <c r="C32" s="3"/>
    </row>
    <row r="33" spans="3:3" ht="14.4" customHeight="1" x14ac:dyDescent="0.3">
      <c r="C33" s="3"/>
    </row>
    <row r="34" spans="3:3" ht="14.4" customHeight="1" x14ac:dyDescent="0.3">
      <c r="C34" s="3"/>
    </row>
    <row r="35" spans="3:3" ht="14.4" customHeight="1" x14ac:dyDescent="0.3">
      <c r="C35" s="3"/>
    </row>
    <row r="36" spans="3:3" ht="14.4" customHeight="1" x14ac:dyDescent="0.3">
      <c r="C36" s="3"/>
    </row>
    <row r="37" spans="3:3" ht="14.4" customHeight="1" x14ac:dyDescent="0.3">
      <c r="C37" s="3"/>
    </row>
    <row r="38" spans="3:3" ht="14.4" customHeight="1" x14ac:dyDescent="0.3">
      <c r="C38" s="3"/>
    </row>
    <row r="39" spans="3:3" ht="14.4" customHeight="1" x14ac:dyDescent="0.3">
      <c r="C39" s="3"/>
    </row>
    <row r="40" spans="3:3" ht="14.4" customHeight="1" x14ac:dyDescent="0.3">
      <c r="C40" s="3"/>
    </row>
    <row r="41" spans="3:3" ht="14.4" customHeight="1" x14ac:dyDescent="0.3">
      <c r="C41" s="3"/>
    </row>
    <row r="42" spans="3:3" ht="14.4" customHeight="1" x14ac:dyDescent="0.3">
      <c r="C42" s="3"/>
    </row>
    <row r="43" spans="3:3" ht="14.4" customHeight="1" x14ac:dyDescent="0.3">
      <c r="C43" s="3"/>
    </row>
    <row r="44" spans="3:3" ht="14.4" customHeight="1" x14ac:dyDescent="0.3">
      <c r="C44" s="3"/>
    </row>
    <row r="45" spans="3:3" ht="14.4" customHeight="1" x14ac:dyDescent="0.3">
      <c r="C45" s="3"/>
    </row>
    <row r="46" spans="3:3" ht="14.4" customHeight="1" x14ac:dyDescent="0.3">
      <c r="C46" s="3"/>
    </row>
    <row r="47" spans="3:3" ht="15" customHeight="1" x14ac:dyDescent="0.3">
      <c r="C47" s="3"/>
    </row>
    <row r="48" spans="3:3" x14ac:dyDescent="0.3">
      <c r="C48" s="3"/>
    </row>
    <row r="49" spans="3:3" x14ac:dyDescent="0.3">
      <c r="C49" s="3"/>
    </row>
    <row r="50" spans="3:3" ht="14.4" customHeight="1" x14ac:dyDescent="0.3">
      <c r="C50" s="3"/>
    </row>
    <row r="51" spans="3:3" ht="15" customHeight="1" x14ac:dyDescent="0.3">
      <c r="C51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Business Income 1st quarter</vt:lpstr>
      <vt:lpstr>Business expenses</vt:lpstr>
      <vt:lpstr>Mileage and car running cost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johnmmd</dc:creator>
  <cp:lastModifiedBy>johnmmd</cp:lastModifiedBy>
  <dcterms:created xsi:type="dcterms:W3CDTF">2011-09-11T09:12:10Z</dcterms:created>
  <dcterms:modified xsi:type="dcterms:W3CDTF">2011-09-30T20:41:58Z</dcterms:modified>
</cp:coreProperties>
</file>