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26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28" i="1" l="1"/>
  <c r="E30" i="1"/>
  <c r="F47" i="1" l="1"/>
  <c r="F48" i="1"/>
  <c r="F54" i="1" s="1"/>
  <c r="F45" i="1" l="1"/>
  <c r="F41" i="1"/>
  <c r="C12" i="1" l="1"/>
  <c r="C68" i="1" l="1"/>
  <c r="F44" i="1"/>
  <c r="F40" i="1"/>
  <c r="F37" i="1"/>
  <c r="E32" i="1"/>
  <c r="E33" i="1" s="1"/>
  <c r="F33" i="1" s="1"/>
  <c r="C10" i="1"/>
  <c r="C6" i="1" s="1"/>
  <c r="D6" i="1" s="1"/>
  <c r="C9" i="1"/>
  <c r="D3" i="1"/>
  <c r="C11" i="1" l="1"/>
  <c r="C13" i="1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D2" i="2"/>
  <c r="C2" i="2" l="1"/>
  <c r="B2" i="2"/>
</calcChain>
</file>

<file path=xl/sharedStrings.xml><?xml version="1.0" encoding="utf-8"?>
<sst xmlns="http://schemas.openxmlformats.org/spreadsheetml/2006/main" count="79" uniqueCount="69">
  <si>
    <t>Variation adjustments</t>
  </si>
  <si>
    <t>date</t>
  </si>
  <si>
    <t>5 - garage store room</t>
  </si>
  <si>
    <t>inititial</t>
  </si>
  <si>
    <t>deposit</t>
  </si>
  <si>
    <t>Total amount Paid</t>
  </si>
  <si>
    <t>Variations</t>
  </si>
  <si>
    <t xml:space="preserve">6-Ducting A/C, </t>
  </si>
  <si>
    <t>Total amound adjustment/variation</t>
  </si>
  <si>
    <t>TOTAL SUM of changes</t>
  </si>
  <si>
    <t>8-remove balcony top of porch</t>
  </si>
  <si>
    <t>Total owing</t>
  </si>
  <si>
    <t>7-alfresco brick and window/linen</t>
  </si>
  <si>
    <t>solar</t>
  </si>
  <si>
    <t>carpet</t>
  </si>
  <si>
    <t>appliance option 2</t>
  </si>
  <si>
    <t>tiles</t>
  </si>
  <si>
    <t>PC items</t>
  </si>
  <si>
    <t>total-upgrades</t>
  </si>
  <si>
    <t>AirConditioning</t>
  </si>
  <si>
    <t>fireplace</t>
  </si>
  <si>
    <t>Swim SPA</t>
  </si>
  <si>
    <t>kitchen</t>
  </si>
  <si>
    <t>Landscaping (front)</t>
  </si>
  <si>
    <t>Landscaping(back)</t>
  </si>
  <si>
    <t>9-appliance selection</t>
  </si>
  <si>
    <t>11-PC Item</t>
  </si>
  <si>
    <t>12-alfresco wall</t>
  </si>
  <si>
    <t>10-excavation add on</t>
  </si>
  <si>
    <t>pp2</t>
  </si>
  <si>
    <t>Total house price</t>
  </si>
  <si>
    <t>Bank to lend</t>
  </si>
  <si>
    <t>total price to deposit (10%)</t>
  </si>
  <si>
    <t>total price including variation</t>
  </si>
  <si>
    <t>paid</t>
  </si>
  <si>
    <t>credit</t>
  </si>
  <si>
    <t>progress</t>
  </si>
  <si>
    <t>with land price</t>
  </si>
  <si>
    <t>add-on excavation</t>
  </si>
  <si>
    <t>alfresco wall</t>
  </si>
  <si>
    <t>16-powder room modification</t>
  </si>
  <si>
    <t>17-stage 1 tiling</t>
  </si>
  <si>
    <t>18-stage 2 tiling</t>
  </si>
  <si>
    <t>14-SolarWS</t>
  </si>
  <si>
    <t>13-plumbing to pantry</t>
  </si>
  <si>
    <t>19-walkin wardrobe</t>
  </si>
  <si>
    <t>1-Geotech report</t>
  </si>
  <si>
    <t>4-Insulation</t>
  </si>
  <si>
    <t>20-electrical</t>
  </si>
  <si>
    <t>Progress paid</t>
  </si>
  <si>
    <t>21-carpet</t>
  </si>
  <si>
    <t>22-privacy screen</t>
  </si>
  <si>
    <t>Air conditioning</t>
  </si>
  <si>
    <t>august</t>
  </si>
  <si>
    <t>var 9-10-11</t>
  </si>
  <si>
    <t>23-Alfresco Plumbing Provisions</t>
  </si>
  <si>
    <t>Alfresco</t>
  </si>
  <si>
    <t>24-Credit Piers</t>
  </si>
  <si>
    <t>sept-oct-nov</t>
  </si>
  <si>
    <t>dec-jan-feb</t>
  </si>
  <si>
    <t xml:space="preserve">deposit </t>
  </si>
  <si>
    <t>owing to pay</t>
  </si>
  <si>
    <t>2nd</t>
  </si>
  <si>
    <t>final</t>
  </si>
  <si>
    <t>var 12-13-14-15 a</t>
  </si>
  <si>
    <t>15-kitchen</t>
  </si>
  <si>
    <t>25-stairs upgrade</t>
  </si>
  <si>
    <t>mar-april-May</t>
  </si>
  <si>
    <t>var 12-13-14-15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</si>
</sst>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$-C09]* #,##0.00_-;\-[$$-C09]* #,##0.00_-;_-[$$-C09]* &quot;-&quot;??_-;_-@_-"/>
    <numFmt numFmtId="165" formatCode="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FF80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1" applyNumberFormat="0" applyFill="0" applyAlignment="0" applyProtection="0"/>
  </cellStyleXfs>
  <cellXfs count="21">
    <xf numFmtId="0" fontId="0" fillId="0" borderId="0" xfId="0"/>
    <xf numFmtId="44" fontId="0" fillId="0" borderId="0" xfId="1" applyFont="1"/>
    <xf numFmtId="14" fontId="0" fillId="0" borderId="0" xfId="0" applyNumberFormat="1"/>
    <xf numFmtId="0" fontId="2" fillId="0" borderId="0" xfId="0" applyFont="1"/>
    <xf numFmtId="44" fontId="2" fillId="0" borderId="0" xfId="1" applyFont="1"/>
    <xf numFmtId="164" fontId="0" fillId="0" borderId="0" xfId="1" applyNumberFormat="1" applyFont="1"/>
    <xf numFmtId="0" fontId="3" fillId="0" borderId="1" xfId="2"/>
    <xf numFmtId="44" fontId="3" fillId="0" borderId="1" xfId="2" applyNumberFormat="1"/>
    <xf numFmtId="164" fontId="3" fillId="0" borderId="1" xfId="2" applyNumberFormat="1"/>
    <xf numFmtId="44" fontId="4" fillId="0" borderId="0" xfId="1" applyFont="1"/>
    <xf numFmtId="44" fontId="0" fillId="2" borderId="0" xfId="1" applyFont="1" applyFill="1"/>
    <xf numFmtId="44" fontId="0" fillId="3" borderId="0" xfId="1" applyFont="1" applyFill="1"/>
    <xf numFmtId="44" fontId="0" fillId="4" borderId="0" xfId="1" applyFont="1" applyFill="1"/>
    <xf numFmtId="165" fontId="0" fillId="0" borderId="0" xfId="0" applyNumberFormat="1"/>
    <xf numFmtId="44" fontId="0" fillId="5" borderId="0" xfId="1" applyFont="1" applyFill="1"/>
    <xf numFmtId="44" fontId="0" fillId="6" borderId="0" xfId="1" applyFont="1" applyFill="1"/>
    <xf numFmtId="0" fontId="0" fillId="0" borderId="0" xfId="0" applyAlignment="1">
      <alignment horizontal="right"/>
    </xf>
    <xf numFmtId="44" fontId="2" fillId="6" borderId="0" xfId="1" applyFont="1" applyFill="1"/>
    <xf numFmtId="44" fontId="2" fillId="5" borderId="0" xfId="1" applyFont="1" applyFill="1"/>
    <xf numFmtId="44" fontId="2" fillId="7" borderId="0" xfId="1" applyFont="1" applyFill="1"/>
    <xf numFmtId="44" fontId="0" fillId="7" borderId="0" xfId="1" applyFont="1" applyFill="1"/>
  </cellXfs>
  <cellStyles count="3">
    <cellStyle name="Currency" xfId="1" builtinId="4"/>
    <cellStyle name="Linked Cell" xfId="2" builtinId="2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topLeftCell="B36" workbookViewId="0">
      <selection activeCell="C60" sqref="C60"/>
    </sheetView>
  </sheetViews>
  <sheetFormatPr defaultRowHeight="15" x14ac:dyDescent="0.25"/>
  <cols>
    <col min="1" max="1" width="24.42578125" customWidth="1"/>
    <col min="2" max="2" width="40.7109375" customWidth="1"/>
    <col min="3" max="3" width="19.85546875" style="1" customWidth="1"/>
    <col min="4" max="4" width="14.140625" style="1" customWidth="1"/>
    <col min="5" max="5" width="13.5703125" style="1" customWidth="1"/>
    <col min="6" max="6" width="21.42578125" style="1" customWidth="1"/>
    <col min="7" max="7" width="18.140625" customWidth="1"/>
  </cols>
  <sheetData>
    <row r="1" spans="1:4" x14ac:dyDescent="0.25">
      <c r="D1" s="1" t="s">
        <v>37</v>
      </c>
    </row>
    <row r="2" spans="1:4" x14ac:dyDescent="0.25">
      <c r="D2" s="1">
        <v>290000</v>
      </c>
    </row>
    <row r="3" spans="1:4" x14ac:dyDescent="0.25">
      <c r="B3" t="s">
        <v>30</v>
      </c>
      <c r="C3" s="1">
        <v>682943</v>
      </c>
      <c r="D3" s="1">
        <f>D2+C3</f>
        <v>972943</v>
      </c>
    </row>
    <row r="4" spans="1:4" x14ac:dyDescent="0.25">
      <c r="B4" t="s">
        <v>31</v>
      </c>
      <c r="C4" s="1">
        <v>614600</v>
      </c>
    </row>
    <row r="6" spans="1:4" x14ac:dyDescent="0.25">
      <c r="B6" t="s">
        <v>33</v>
      </c>
      <c r="C6" s="1">
        <f>C3+C10</f>
        <v>807688</v>
      </c>
      <c r="D6" s="1">
        <f>D2+C6</f>
        <v>1097688</v>
      </c>
    </row>
    <row r="8" spans="1:4" x14ac:dyDescent="0.25">
      <c r="A8" t="s">
        <v>0</v>
      </c>
    </row>
    <row r="9" spans="1:4" x14ac:dyDescent="0.25">
      <c r="A9" t="s">
        <v>1</v>
      </c>
      <c r="B9" t="s">
        <v>32</v>
      </c>
      <c r="C9" s="1">
        <f>C3-C4</f>
        <v>68343</v>
      </c>
    </row>
    <row r="10" spans="1:4" x14ac:dyDescent="0.25">
      <c r="B10" t="s">
        <v>8</v>
      </c>
      <c r="C10" s="1">
        <f>SUM(C33:C59)</f>
        <v>124745</v>
      </c>
    </row>
    <row r="11" spans="1:4" x14ac:dyDescent="0.25">
      <c r="B11" t="s">
        <v>9</v>
      </c>
      <c r="C11" s="1">
        <f>C9+C10</f>
        <v>193088</v>
      </c>
    </row>
    <row r="12" spans="1:4" x14ac:dyDescent="0.25">
      <c r="B12" s="3" t="s">
        <v>5</v>
      </c>
      <c r="C12" s="4">
        <f>SUM(C16:C30)</f>
        <v>114652.34</v>
      </c>
    </row>
    <row r="13" spans="1:4" x14ac:dyDescent="0.25">
      <c r="B13" t="s">
        <v>11</v>
      </c>
      <c r="C13" s="1">
        <f>C11-C12</f>
        <v>78435.66</v>
      </c>
    </row>
    <row r="16" spans="1:4" x14ac:dyDescent="0.25">
      <c r="A16" s="13">
        <v>41477</v>
      </c>
      <c r="B16" t="s">
        <v>3</v>
      </c>
      <c r="C16" s="1">
        <v>8000</v>
      </c>
    </row>
    <row r="17" spans="1:6" x14ac:dyDescent="0.25">
      <c r="A17" s="13">
        <v>42031</v>
      </c>
      <c r="B17" t="s">
        <v>4</v>
      </c>
      <c r="C17" s="1">
        <v>30000</v>
      </c>
    </row>
    <row r="18" spans="1:6" x14ac:dyDescent="0.25">
      <c r="A18" s="13">
        <v>42198</v>
      </c>
      <c r="B18" t="s">
        <v>29</v>
      </c>
      <c r="C18" s="1">
        <v>40573</v>
      </c>
    </row>
    <row r="19" spans="1:6" x14ac:dyDescent="0.25">
      <c r="A19" s="13">
        <v>42235</v>
      </c>
      <c r="B19" t="s">
        <v>54</v>
      </c>
      <c r="C19" s="1">
        <v>10632</v>
      </c>
    </row>
    <row r="20" spans="1:6" x14ac:dyDescent="0.25">
      <c r="A20" s="2">
        <v>42269</v>
      </c>
      <c r="B20" t="s">
        <v>64</v>
      </c>
      <c r="C20" s="1">
        <v>12723.67</v>
      </c>
    </row>
    <row r="21" spans="1:6" x14ac:dyDescent="0.25">
      <c r="A21" s="2"/>
      <c r="B21" t="s">
        <v>68</v>
      </c>
      <c r="C21" s="1">
        <v>12723.67</v>
      </c>
    </row>
    <row r="22" spans="1:6" x14ac:dyDescent="0.25">
      <c r="A22" s="2"/>
    </row>
    <row r="23" spans="1:6" x14ac:dyDescent="0.25">
      <c r="A23" s="2"/>
    </row>
    <row r="24" spans="1:6" x14ac:dyDescent="0.25">
      <c r="A24" s="2"/>
    </row>
    <row r="25" spans="1:6" x14ac:dyDescent="0.25">
      <c r="A25" s="2"/>
    </row>
    <row r="26" spans="1:6" x14ac:dyDescent="0.25">
      <c r="A26" s="2"/>
    </row>
    <row r="27" spans="1:6" x14ac:dyDescent="0.25">
      <c r="A27" s="2"/>
    </row>
    <row r="28" spans="1:6" x14ac:dyDescent="0.25">
      <c r="A28" s="2"/>
      <c r="E28" s="1">
        <f>SUM(C19:C28)+E37</f>
        <v>46309.34</v>
      </c>
    </row>
    <row r="29" spans="1:6" x14ac:dyDescent="0.25">
      <c r="A29" s="2"/>
      <c r="E29" s="1" t="s">
        <v>36</v>
      </c>
    </row>
    <row r="30" spans="1:6" x14ac:dyDescent="0.25">
      <c r="A30" s="2"/>
      <c r="D30" s="1" t="s">
        <v>49</v>
      </c>
      <c r="E30" s="9">
        <f>C12-C9</f>
        <v>46309.34</v>
      </c>
    </row>
    <row r="31" spans="1:6" x14ac:dyDescent="0.25">
      <c r="A31" t="s">
        <v>6</v>
      </c>
    </row>
    <row r="32" spans="1:6" x14ac:dyDescent="0.25">
      <c r="A32" s="13">
        <v>42037</v>
      </c>
      <c r="B32" t="s">
        <v>46</v>
      </c>
      <c r="C32" s="1">
        <v>300</v>
      </c>
      <c r="D32" s="1" t="s">
        <v>34</v>
      </c>
      <c r="E32" s="1">
        <f t="shared" ref="E32:E48" si="0">E31+C32</f>
        <v>300</v>
      </c>
      <c r="F32" s="12"/>
    </row>
    <row r="33" spans="1:7" x14ac:dyDescent="0.25">
      <c r="A33" s="13">
        <v>42047</v>
      </c>
      <c r="B33" t="s">
        <v>47</v>
      </c>
      <c r="C33" s="1">
        <v>230</v>
      </c>
      <c r="D33" s="1" t="s">
        <v>34</v>
      </c>
      <c r="E33" s="1">
        <f t="shared" si="0"/>
        <v>530</v>
      </c>
      <c r="F33" s="12">
        <f>E33+E32</f>
        <v>830</v>
      </c>
    </row>
    <row r="34" spans="1:7" x14ac:dyDescent="0.25">
      <c r="A34" s="13">
        <v>42185</v>
      </c>
      <c r="B34" t="s">
        <v>2</v>
      </c>
      <c r="C34" s="1">
        <v>8400</v>
      </c>
      <c r="D34" s="1" t="s">
        <v>34</v>
      </c>
      <c r="E34" s="1">
        <f t="shared" si="0"/>
        <v>8930</v>
      </c>
      <c r="F34" s="11"/>
    </row>
    <row r="35" spans="1:7" x14ac:dyDescent="0.25">
      <c r="A35" s="13">
        <v>42187</v>
      </c>
      <c r="B35" t="s">
        <v>7</v>
      </c>
      <c r="C35" s="1">
        <v>3800</v>
      </c>
      <c r="D35" s="1" t="s">
        <v>34</v>
      </c>
      <c r="E35" s="1">
        <f t="shared" si="0"/>
        <v>12730</v>
      </c>
      <c r="F35" s="11"/>
    </row>
    <row r="36" spans="1:7" x14ac:dyDescent="0.25">
      <c r="A36" s="13">
        <v>42187</v>
      </c>
      <c r="B36" t="s">
        <v>12</v>
      </c>
      <c r="C36" s="1">
        <v>3300</v>
      </c>
      <c r="D36" s="1" t="s">
        <v>34</v>
      </c>
      <c r="E36" s="1">
        <f t="shared" si="0"/>
        <v>16030</v>
      </c>
      <c r="F36" s="11"/>
    </row>
    <row r="37" spans="1:7" x14ac:dyDescent="0.25">
      <c r="A37" s="13">
        <v>42187</v>
      </c>
      <c r="B37" t="s">
        <v>10</v>
      </c>
      <c r="C37" s="1">
        <v>-5800</v>
      </c>
      <c r="D37" s="1" t="s">
        <v>35</v>
      </c>
      <c r="E37" s="1">
        <f t="shared" si="0"/>
        <v>10230</v>
      </c>
      <c r="F37" s="11">
        <f>C37+C36+C35+C34</f>
        <v>9700</v>
      </c>
    </row>
    <row r="38" spans="1:7" x14ac:dyDescent="0.25">
      <c r="A38" s="13">
        <v>42199</v>
      </c>
      <c r="B38" t="s">
        <v>25</v>
      </c>
      <c r="C38" s="1">
        <v>4057</v>
      </c>
      <c r="D38" s="1" t="s">
        <v>34</v>
      </c>
      <c r="E38" s="1">
        <f t="shared" si="0"/>
        <v>14287</v>
      </c>
      <c r="F38" s="10"/>
    </row>
    <row r="39" spans="1:7" x14ac:dyDescent="0.25">
      <c r="A39" s="13">
        <v>42199</v>
      </c>
      <c r="B39" t="s">
        <v>28</v>
      </c>
      <c r="C39" s="1">
        <v>2260</v>
      </c>
      <c r="D39" s="1" t="s">
        <v>34</v>
      </c>
      <c r="E39" s="1">
        <f t="shared" si="0"/>
        <v>16547</v>
      </c>
      <c r="F39" s="10"/>
    </row>
    <row r="40" spans="1:7" x14ac:dyDescent="0.25">
      <c r="A40" s="13">
        <v>42200</v>
      </c>
      <c r="B40" t="s">
        <v>26</v>
      </c>
      <c r="C40" s="1">
        <v>4315</v>
      </c>
      <c r="D40" s="1" t="s">
        <v>34</v>
      </c>
      <c r="E40" s="1">
        <f t="shared" si="0"/>
        <v>20862</v>
      </c>
      <c r="F40" s="10">
        <f>C40+C39+C38</f>
        <v>10632</v>
      </c>
      <c r="G40" t="s">
        <v>53</v>
      </c>
    </row>
    <row r="41" spans="1:7" x14ac:dyDescent="0.25">
      <c r="A41" s="13">
        <v>42201</v>
      </c>
      <c r="B41" t="s">
        <v>27</v>
      </c>
      <c r="C41" s="1">
        <v>930</v>
      </c>
      <c r="D41" s="1" t="s">
        <v>34</v>
      </c>
      <c r="E41" s="1">
        <f t="shared" si="0"/>
        <v>21792</v>
      </c>
      <c r="F41" s="18">
        <f>C41+C42+C43+C44</f>
        <v>38171</v>
      </c>
    </row>
    <row r="42" spans="1:7" x14ac:dyDescent="0.25">
      <c r="A42" s="13">
        <v>42205</v>
      </c>
      <c r="B42" t="s">
        <v>44</v>
      </c>
      <c r="C42" s="1">
        <v>860</v>
      </c>
      <c r="D42" s="1" t="s">
        <v>34</v>
      </c>
      <c r="E42" s="1">
        <f t="shared" si="0"/>
        <v>22652</v>
      </c>
      <c r="F42" s="14"/>
    </row>
    <row r="43" spans="1:7" x14ac:dyDescent="0.25">
      <c r="A43" s="13">
        <v>42206</v>
      </c>
      <c r="B43" t="s">
        <v>43</v>
      </c>
      <c r="C43" s="1">
        <v>3800</v>
      </c>
      <c r="D43" s="1" t="s">
        <v>34</v>
      </c>
      <c r="E43" s="1">
        <f t="shared" si="0"/>
        <v>26452</v>
      </c>
      <c r="F43" s="14"/>
    </row>
    <row r="44" spans="1:7" x14ac:dyDescent="0.25">
      <c r="A44" s="13">
        <v>42235</v>
      </c>
      <c r="B44" t="s">
        <v>65</v>
      </c>
      <c r="C44" s="1">
        <v>32581</v>
      </c>
      <c r="E44" s="1">
        <f t="shared" si="0"/>
        <v>59033</v>
      </c>
      <c r="F44" s="14">
        <f>(C41+C42+C43+C44)/3</f>
        <v>12723.666666666666</v>
      </c>
      <c r="G44" t="s">
        <v>58</v>
      </c>
    </row>
    <row r="45" spans="1:7" x14ac:dyDescent="0.25">
      <c r="A45" s="13">
        <v>42206</v>
      </c>
      <c r="B45" t="s">
        <v>40</v>
      </c>
      <c r="C45" s="1">
        <v>340</v>
      </c>
      <c r="E45" s="1">
        <f t="shared" si="0"/>
        <v>59373</v>
      </c>
      <c r="F45" s="17">
        <f>C45+C46+C47</f>
        <v>30430</v>
      </c>
    </row>
    <row r="46" spans="1:7" x14ac:dyDescent="0.25">
      <c r="A46" s="13">
        <v>42206</v>
      </c>
      <c r="B46" t="s">
        <v>41</v>
      </c>
      <c r="C46" s="1">
        <v>581</v>
      </c>
      <c r="E46" s="1">
        <f t="shared" si="0"/>
        <v>59954</v>
      </c>
      <c r="F46" s="15"/>
    </row>
    <row r="47" spans="1:7" x14ac:dyDescent="0.25">
      <c r="A47" s="13">
        <v>42206</v>
      </c>
      <c r="B47" t="s">
        <v>42</v>
      </c>
      <c r="C47" s="1">
        <v>29509</v>
      </c>
      <c r="E47" s="1">
        <f t="shared" si="0"/>
        <v>89463</v>
      </c>
      <c r="F47" s="15">
        <f>F45/3</f>
        <v>10143.333333333334</v>
      </c>
      <c r="G47" t="s">
        <v>59</v>
      </c>
    </row>
    <row r="48" spans="1:7" x14ac:dyDescent="0.25">
      <c r="A48" s="13">
        <v>42209</v>
      </c>
      <c r="B48" t="s">
        <v>45</v>
      </c>
      <c r="C48" s="1">
        <v>300</v>
      </c>
      <c r="E48" s="1">
        <f t="shared" si="0"/>
        <v>89763</v>
      </c>
      <c r="F48" s="19">
        <f>C49+C48+C50+C51+C52+C53+C54</f>
        <v>35582</v>
      </c>
    </row>
    <row r="49" spans="1:7" x14ac:dyDescent="0.25">
      <c r="A49" s="13"/>
      <c r="B49" t="s">
        <v>48</v>
      </c>
      <c r="C49" s="1">
        <v>17076</v>
      </c>
      <c r="E49" s="1">
        <f>E48+C49</f>
        <v>106839</v>
      </c>
      <c r="F49" s="20"/>
    </row>
    <row r="50" spans="1:7" x14ac:dyDescent="0.25">
      <c r="B50" t="s">
        <v>50</v>
      </c>
      <c r="C50" s="1">
        <v>10000</v>
      </c>
      <c r="E50" s="1">
        <f t="shared" ref="E50:E54" si="1">E49+C50</f>
        <v>116839</v>
      </c>
      <c r="F50" s="20"/>
    </row>
    <row r="51" spans="1:7" x14ac:dyDescent="0.25">
      <c r="B51" t="s">
        <v>51</v>
      </c>
      <c r="C51" s="1">
        <v>950</v>
      </c>
      <c r="E51" s="1">
        <f t="shared" si="1"/>
        <v>117789</v>
      </c>
      <c r="F51" s="20"/>
    </row>
    <row r="52" spans="1:7" x14ac:dyDescent="0.25">
      <c r="A52" s="2">
        <v>42241</v>
      </c>
      <c r="B52" t="s">
        <v>55</v>
      </c>
      <c r="C52" s="1">
        <v>650</v>
      </c>
      <c r="E52" s="1">
        <f t="shared" si="1"/>
        <v>118439</v>
      </c>
      <c r="F52" s="20"/>
    </row>
    <row r="53" spans="1:7" x14ac:dyDescent="0.25">
      <c r="B53" t="s">
        <v>57</v>
      </c>
      <c r="C53" s="1">
        <v>-384</v>
      </c>
      <c r="E53" s="1">
        <f t="shared" si="1"/>
        <v>118055</v>
      </c>
      <c r="F53" s="20"/>
    </row>
    <row r="54" spans="1:7" x14ac:dyDescent="0.25">
      <c r="B54" t="s">
        <v>66</v>
      </c>
      <c r="C54" s="1">
        <v>6990</v>
      </c>
      <c r="E54" s="1">
        <f t="shared" si="1"/>
        <v>125045</v>
      </c>
      <c r="F54" s="20">
        <f>F48/3</f>
        <v>11860.666666666666</v>
      </c>
      <c r="G54" t="s">
        <v>67</v>
      </c>
    </row>
    <row r="63" spans="1:7" x14ac:dyDescent="0.25">
      <c r="B63" t="s">
        <v>52</v>
      </c>
      <c r="C63" s="1">
        <v>16000</v>
      </c>
    </row>
    <row r="67" spans="2:5" x14ac:dyDescent="0.25">
      <c r="B67" t="s">
        <v>56</v>
      </c>
      <c r="C67" s="1">
        <v>9020</v>
      </c>
      <c r="D67" s="1" t="s">
        <v>60</v>
      </c>
      <c r="E67" s="1">
        <v>903</v>
      </c>
    </row>
    <row r="68" spans="2:5" x14ac:dyDescent="0.25">
      <c r="B68" s="16" t="s">
        <v>61</v>
      </c>
      <c r="C68" s="1">
        <f>C67-E67-E68-E69</f>
        <v>0</v>
      </c>
      <c r="D68" s="1" t="s">
        <v>62</v>
      </c>
      <c r="E68" s="1">
        <v>1860</v>
      </c>
    </row>
    <row r="69" spans="2:5" x14ac:dyDescent="0.25">
      <c r="D69" s="1" t="s">
        <v>63</v>
      </c>
      <c r="E69" s="1">
        <v>6257</v>
      </c>
    </row>
  </sheetData>
  <pageMargins left="0.25" right="0.25" top="0.75" bottom="0.75" header="0.3" footer="0.3"/>
  <pageSetup paperSize="9" scale="8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>
      <selection sqref="A1:A1048576"/>
    </sheetView>
  </sheetViews>
  <sheetFormatPr defaultRowHeight="15" x14ac:dyDescent="0.25"/>
  <cols>
    <col min="1" max="1" width="24.28515625" customWidth="1"/>
    <col min="2" max="2" width="15.140625" style="1" customWidth="1"/>
    <col min="3" max="3" width="15.28515625" style="5" customWidth="1"/>
    <col min="4" max="4" width="16" customWidth="1"/>
  </cols>
  <sheetData>
    <row r="2" spans="1:4" x14ac:dyDescent="0.25">
      <c r="A2" t="s">
        <v>18</v>
      </c>
      <c r="B2" s="1">
        <f>SUM(B4:B37)</f>
        <v>86562</v>
      </c>
      <c r="C2" s="5">
        <f>SUM(C4:C37)</f>
        <v>21300</v>
      </c>
      <c r="D2" s="5">
        <f>SUM(D4:D37)</f>
        <v>120000</v>
      </c>
    </row>
    <row r="3" spans="1:4" s="6" customFormat="1" ht="6" customHeight="1" thickBot="1" x14ac:dyDescent="0.3">
      <c r="B3" s="7"/>
      <c r="C3" s="8"/>
    </row>
    <row r="4" spans="1:4" ht="15.75" thickTop="1" x14ac:dyDescent="0.25">
      <c r="A4" t="s">
        <v>13</v>
      </c>
      <c r="C4" s="1">
        <v>3800</v>
      </c>
    </row>
    <row r="5" spans="1:4" x14ac:dyDescent="0.25">
      <c r="A5" t="s">
        <v>14</v>
      </c>
      <c r="B5" s="1">
        <v>10000</v>
      </c>
    </row>
    <row r="6" spans="1:4" x14ac:dyDescent="0.25">
      <c r="A6" t="s">
        <v>15</v>
      </c>
      <c r="B6" s="1">
        <v>4057</v>
      </c>
    </row>
    <row r="7" spans="1:4" x14ac:dyDescent="0.25">
      <c r="A7" t="s">
        <v>16</v>
      </c>
      <c r="B7" s="1">
        <v>30000</v>
      </c>
    </row>
    <row r="8" spans="1:4" x14ac:dyDescent="0.25">
      <c r="A8" t="s">
        <v>17</v>
      </c>
      <c r="B8" s="1">
        <v>4315</v>
      </c>
    </row>
    <row r="9" spans="1:4" x14ac:dyDescent="0.25">
      <c r="A9" t="s">
        <v>19</v>
      </c>
      <c r="C9" s="5">
        <v>17500</v>
      </c>
    </row>
    <row r="10" spans="1:4" x14ac:dyDescent="0.25">
      <c r="A10" t="s">
        <v>20</v>
      </c>
      <c r="D10" s="5">
        <v>15000</v>
      </c>
    </row>
    <row r="11" spans="1:4" x14ac:dyDescent="0.25">
      <c r="A11" t="s">
        <v>21</v>
      </c>
      <c r="D11" s="5">
        <v>30000</v>
      </c>
    </row>
    <row r="12" spans="1:4" x14ac:dyDescent="0.25">
      <c r="A12" t="s">
        <v>22</v>
      </c>
      <c r="B12" s="1">
        <v>35000</v>
      </c>
    </row>
    <row r="13" spans="1:4" x14ac:dyDescent="0.25">
      <c r="A13" t="s">
        <v>38</v>
      </c>
      <c r="B13" s="1">
        <v>2260</v>
      </c>
    </row>
    <row r="14" spans="1:4" x14ac:dyDescent="0.25">
      <c r="A14" t="s">
        <v>39</v>
      </c>
      <c r="B14" s="1">
        <v>930</v>
      </c>
    </row>
    <row r="17" spans="1:4" x14ac:dyDescent="0.25">
      <c r="A17" t="s">
        <v>23</v>
      </c>
      <c r="D17" s="5">
        <v>25000</v>
      </c>
    </row>
    <row r="18" spans="1:4" x14ac:dyDescent="0.25">
      <c r="A18" t="s">
        <v>24</v>
      </c>
      <c r="D18" s="5">
        <v>50000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2015-11-06T03:45:57Z</dcterms:modified>
</cp:coreProperties>
</file>